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elik\Desktop\Internet ab 17.07.2024 für Hamide Yenge\Excel Tools\"/>
    </mc:Choice>
  </mc:AlternateContent>
  <xr:revisionPtr revIDLastSave="0" documentId="13_ncr:1_{7455A9BA-7883-464E-9403-90C2E19B4F03}" xr6:coauthVersionLast="36" xr6:coauthVersionMax="36" xr10:uidLastSave="{00000000-0000-0000-0000-000000000000}"/>
  <workbookProtection workbookAlgorithmName="SHA-512" workbookHashValue="bIqteglm8uC1PsJqkctlashjLMkrkBR8LAxAR9Lgw4dpPhKTQ4FPCOrRy+GlwiQ1pErHdOJ61dmjllDSXe9vJQ==" workbookSaltValue="BMVkTzJto0ytfIEkdVDZdQ==" workbookSpinCount="100000" lockStructure="1"/>
  <bookViews>
    <workbookView xWindow="0" yWindow="0" windowWidth="28800" windowHeight="11625" tabRatio="675" xr2:uid="{00000000-000D-0000-FFFF-FFFF00000000}"/>
  </bookViews>
  <sheets>
    <sheet name="Berechnung Fensterbank" sheetId="1" r:id="rId1"/>
    <sheet name="Muster Typen" sheetId="6" r:id="rId2"/>
    <sheet name="Tabelle1" sheetId="7" state="hidden" r:id="rId3"/>
    <sheet name="Definitionen" sheetId="2" state="hidden" r:id="rId4"/>
    <sheet name="Berechnungen" sheetId="4" state="hidden" r:id="rId5"/>
    <sheet name="Typen suchen" sheetId="5" state="hidden" r:id="rId6"/>
  </sheets>
  <definedNames>
    <definedName name="Abbüge">Definitionen!$E$2:$F$14</definedName>
    <definedName name="Antwort">Definitionen!$H$2:$J$4</definedName>
    <definedName name="ArbeitKeinBord">Definitionen!$P$7</definedName>
    <definedName name="ArbeitPutzbord">Definitionen!$R$7</definedName>
    <definedName name="ArbeitStehBord">Definitionen!$Q$7</definedName>
    <definedName name="CNC">Definitionen!$M$3</definedName>
    <definedName name="_xlnm.Print_Area" localSheetId="0">'Berechnung Fensterbank'!$A$1:$S$70</definedName>
    <definedName name="JaNein">Definitionen!$H$3:$H$4</definedName>
    <definedName name="KeinBord">Definitionen!$P$7</definedName>
    <definedName name="Klinken">Definitionen!$M$6</definedName>
    <definedName name="Material">Definitionen!$A$2:$C$6</definedName>
    <definedName name="Materialname">Definitionen!$A$3:$A$6</definedName>
    <definedName name="MaxRabatt">Definitionen!$F$4</definedName>
    <definedName name="OffsetX">Definitionen!$T$3</definedName>
    <definedName name="OffsetY">Definitionen!$U$3</definedName>
    <definedName name="Presse">Definitionen!$M$4</definedName>
    <definedName name="Rabatt">Definitionen!$F$2</definedName>
    <definedName name="Rabattschritte">Definitionen!$F$3</definedName>
    <definedName name="Schere">Definitionen!$M$5</definedName>
  </definedNames>
  <calcPr calcId="191029"/>
</workbook>
</file>

<file path=xl/calcChain.xml><?xml version="1.0" encoding="utf-8"?>
<calcChain xmlns="http://schemas.openxmlformats.org/spreadsheetml/2006/main">
  <c r="N14" i="1" l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13" i="1"/>
  <c r="Y4" i="4" l="1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3" i="4"/>
  <c r="A3" i="5" l="1"/>
  <c r="C1" i="5" s="1"/>
  <c r="A4" i="5"/>
  <c r="D1" i="5" s="1"/>
  <c r="A5" i="5"/>
  <c r="E1" i="5" s="1"/>
  <c r="A6" i="5"/>
  <c r="F1" i="5" s="1"/>
  <c r="A7" i="5"/>
  <c r="A8" i="5"/>
  <c r="A9" i="5"/>
  <c r="I1" i="5" s="1"/>
  <c r="A10" i="5"/>
  <c r="J1" i="5" s="1"/>
  <c r="A11" i="5"/>
  <c r="A12" i="5"/>
  <c r="L1" i="5" s="1"/>
  <c r="A13" i="5"/>
  <c r="A14" i="5"/>
  <c r="N1" i="5" s="1"/>
  <c r="A15" i="5"/>
  <c r="O1" i="5" s="1"/>
  <c r="A16" i="5"/>
  <c r="P1" i="5" s="1"/>
  <c r="A17" i="5"/>
  <c r="Q1" i="5" s="1"/>
  <c r="A18" i="5"/>
  <c r="R1" i="5" s="1"/>
  <c r="A19" i="5"/>
  <c r="A20" i="5"/>
  <c r="A21" i="5"/>
  <c r="A2" i="5"/>
  <c r="B1" i="5" s="1"/>
  <c r="P16" i="1"/>
  <c r="P17" i="1"/>
  <c r="P18" i="1"/>
  <c r="P19" i="1"/>
  <c r="P20" i="1"/>
  <c r="T1" i="5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12" i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3" i="4"/>
  <c r="B4" i="4"/>
  <c r="C4" i="4"/>
  <c r="D4" i="4"/>
  <c r="F4" i="4"/>
  <c r="B5" i="4"/>
  <c r="C5" i="4"/>
  <c r="D5" i="4"/>
  <c r="F5" i="4"/>
  <c r="B6" i="4"/>
  <c r="C6" i="4"/>
  <c r="D6" i="4"/>
  <c r="F6" i="4"/>
  <c r="B7" i="4"/>
  <c r="C7" i="4"/>
  <c r="D7" i="4"/>
  <c r="F7" i="4"/>
  <c r="B8" i="4"/>
  <c r="C8" i="4"/>
  <c r="D8" i="4"/>
  <c r="F8" i="4"/>
  <c r="B9" i="4"/>
  <c r="C9" i="4"/>
  <c r="D9" i="4"/>
  <c r="F9" i="4"/>
  <c r="B10" i="4"/>
  <c r="C10" i="4"/>
  <c r="D10" i="4"/>
  <c r="F10" i="4"/>
  <c r="B11" i="4"/>
  <c r="C11" i="4"/>
  <c r="D11" i="4"/>
  <c r="F11" i="4"/>
  <c r="B12" i="4"/>
  <c r="C12" i="4"/>
  <c r="D12" i="4"/>
  <c r="F12" i="4"/>
  <c r="B13" i="4"/>
  <c r="C13" i="4"/>
  <c r="D13" i="4"/>
  <c r="F13" i="4"/>
  <c r="B14" i="4"/>
  <c r="C14" i="4"/>
  <c r="D14" i="4"/>
  <c r="F14" i="4"/>
  <c r="B15" i="4"/>
  <c r="C15" i="4"/>
  <c r="D15" i="4"/>
  <c r="F15" i="4"/>
  <c r="B16" i="4"/>
  <c r="C16" i="4"/>
  <c r="D16" i="4"/>
  <c r="F16" i="4"/>
  <c r="B17" i="4"/>
  <c r="C17" i="4"/>
  <c r="D17" i="4"/>
  <c r="F17" i="4"/>
  <c r="B18" i="4"/>
  <c r="C18" i="4"/>
  <c r="D18" i="4"/>
  <c r="F18" i="4"/>
  <c r="B19" i="4"/>
  <c r="C19" i="4"/>
  <c r="D19" i="4"/>
  <c r="F19" i="4"/>
  <c r="B20" i="4"/>
  <c r="C20" i="4"/>
  <c r="D20" i="4"/>
  <c r="F20" i="4"/>
  <c r="B21" i="4"/>
  <c r="C21" i="4"/>
  <c r="D21" i="4"/>
  <c r="F21" i="4"/>
  <c r="B22" i="4"/>
  <c r="C22" i="4"/>
  <c r="D22" i="4"/>
  <c r="F22" i="4"/>
  <c r="P13" i="1"/>
  <c r="P15" i="1"/>
  <c r="P21" i="1"/>
  <c r="P22" i="1"/>
  <c r="P23" i="1"/>
  <c r="P24" i="1"/>
  <c r="P25" i="1"/>
  <c r="P26" i="1"/>
  <c r="P27" i="1"/>
  <c r="P28" i="1"/>
  <c r="P29" i="1"/>
  <c r="P30" i="1"/>
  <c r="P31" i="1"/>
  <c r="P32" i="1"/>
  <c r="P14" i="1"/>
  <c r="F3" i="4"/>
  <c r="B3" i="4"/>
  <c r="D3" i="4"/>
  <c r="AB5" i="4"/>
  <c r="AB4" i="4"/>
  <c r="C3" i="4"/>
  <c r="M7" i="2"/>
  <c r="Q7" i="2"/>
  <c r="R7" i="2"/>
  <c r="P7" i="2"/>
  <c r="A35" i="1"/>
  <c r="Q9" i="4" l="1"/>
  <c r="Z20" i="4"/>
  <c r="Q20" i="4"/>
  <c r="Z16" i="4"/>
  <c r="Q16" i="4"/>
  <c r="Z12" i="4"/>
  <c r="Q12" i="4"/>
  <c r="Z18" i="4"/>
  <c r="Q18" i="4"/>
  <c r="Z14" i="4"/>
  <c r="Q14" i="4"/>
  <c r="Z21" i="4"/>
  <c r="Q21" i="4"/>
  <c r="Z19" i="4"/>
  <c r="Q19" i="4"/>
  <c r="Z17" i="4"/>
  <c r="Q17" i="4"/>
  <c r="Z15" i="4"/>
  <c r="Q15" i="4"/>
  <c r="Z13" i="4"/>
  <c r="Q13" i="4"/>
  <c r="Z11" i="4"/>
  <c r="Q11" i="4"/>
  <c r="Z10" i="4"/>
  <c r="Q10" i="4"/>
  <c r="Z9" i="4"/>
  <c r="Q7" i="4"/>
  <c r="Q8" i="4"/>
  <c r="Q6" i="4"/>
  <c r="Q5" i="4"/>
  <c r="Z22" i="4"/>
  <c r="Q22" i="4"/>
  <c r="Z8" i="4"/>
  <c r="Z7" i="4"/>
  <c r="Z6" i="4"/>
  <c r="Z5" i="4"/>
  <c r="Z4" i="4"/>
  <c r="Q4" i="4"/>
  <c r="Z3" i="4"/>
  <c r="V22" i="4" s="1"/>
  <c r="Q3" i="4"/>
  <c r="M3" i="4"/>
  <c r="S3" i="4"/>
  <c r="R3" i="4"/>
  <c r="U3" i="4"/>
  <c r="P3" i="4"/>
  <c r="O3" i="4"/>
  <c r="T3" i="4"/>
  <c r="R22" i="4"/>
  <c r="U22" i="4"/>
  <c r="P22" i="4"/>
  <c r="T22" i="4"/>
  <c r="O22" i="4"/>
  <c r="M22" i="4"/>
  <c r="S22" i="4"/>
  <c r="P21" i="4"/>
  <c r="T21" i="4"/>
  <c r="O21" i="4"/>
  <c r="M21" i="4"/>
  <c r="S21" i="4"/>
  <c r="R21" i="4"/>
  <c r="U21" i="4"/>
  <c r="P20" i="4"/>
  <c r="T20" i="4"/>
  <c r="O20" i="4"/>
  <c r="M20" i="4"/>
  <c r="S20" i="4"/>
  <c r="R20" i="4"/>
  <c r="U20" i="4"/>
  <c r="M19" i="4"/>
  <c r="S19" i="4"/>
  <c r="R19" i="4"/>
  <c r="U19" i="4"/>
  <c r="P19" i="4"/>
  <c r="T19" i="4"/>
  <c r="O19" i="4"/>
  <c r="R18" i="4"/>
  <c r="U18" i="4"/>
  <c r="P18" i="4"/>
  <c r="T18" i="4"/>
  <c r="O18" i="4"/>
  <c r="M18" i="4"/>
  <c r="S18" i="4"/>
  <c r="P17" i="4"/>
  <c r="T17" i="4"/>
  <c r="O17" i="4"/>
  <c r="M17" i="4"/>
  <c r="S17" i="4"/>
  <c r="R17" i="4"/>
  <c r="U17" i="4"/>
  <c r="P16" i="4"/>
  <c r="T16" i="4"/>
  <c r="O16" i="4"/>
  <c r="M16" i="4"/>
  <c r="S16" i="4"/>
  <c r="R16" i="4"/>
  <c r="U16" i="4"/>
  <c r="M15" i="4"/>
  <c r="S15" i="4"/>
  <c r="R15" i="4"/>
  <c r="U15" i="4"/>
  <c r="P15" i="4"/>
  <c r="T15" i="4"/>
  <c r="O15" i="4"/>
  <c r="R14" i="4"/>
  <c r="U14" i="4"/>
  <c r="P14" i="4"/>
  <c r="T14" i="4"/>
  <c r="O14" i="4"/>
  <c r="M14" i="4"/>
  <c r="S14" i="4"/>
  <c r="P13" i="4"/>
  <c r="T13" i="4"/>
  <c r="O13" i="4"/>
  <c r="M13" i="4"/>
  <c r="S13" i="4"/>
  <c r="R13" i="4"/>
  <c r="U13" i="4"/>
  <c r="P12" i="4"/>
  <c r="T12" i="4"/>
  <c r="O12" i="4"/>
  <c r="M12" i="4"/>
  <c r="S12" i="4"/>
  <c r="R12" i="4"/>
  <c r="U12" i="4"/>
  <c r="M11" i="4"/>
  <c r="S11" i="4"/>
  <c r="R11" i="4"/>
  <c r="U11" i="4"/>
  <c r="P11" i="4"/>
  <c r="T11" i="4"/>
  <c r="O11" i="4"/>
  <c r="R10" i="4"/>
  <c r="U10" i="4"/>
  <c r="P10" i="4"/>
  <c r="T10" i="4"/>
  <c r="O10" i="4"/>
  <c r="M10" i="4"/>
  <c r="S10" i="4"/>
  <c r="P9" i="4"/>
  <c r="T9" i="4"/>
  <c r="O9" i="4"/>
  <c r="M9" i="4"/>
  <c r="S9" i="4"/>
  <c r="R9" i="4"/>
  <c r="U9" i="4"/>
  <c r="P8" i="4"/>
  <c r="T8" i="4"/>
  <c r="O8" i="4"/>
  <c r="M8" i="4"/>
  <c r="S8" i="4"/>
  <c r="R8" i="4"/>
  <c r="U8" i="4"/>
  <c r="M7" i="4"/>
  <c r="S7" i="4"/>
  <c r="R7" i="4"/>
  <c r="U7" i="4"/>
  <c r="P7" i="4"/>
  <c r="T7" i="4"/>
  <c r="O7" i="4"/>
  <c r="R6" i="4"/>
  <c r="U6" i="4"/>
  <c r="P6" i="4"/>
  <c r="T6" i="4"/>
  <c r="O6" i="4"/>
  <c r="M6" i="4"/>
  <c r="S6" i="4"/>
  <c r="P5" i="4"/>
  <c r="T5" i="4"/>
  <c r="O5" i="4"/>
  <c r="M5" i="4"/>
  <c r="S5" i="4"/>
  <c r="R5" i="4"/>
  <c r="U5" i="4"/>
  <c r="M4" i="4"/>
  <c r="P4" i="4"/>
  <c r="O4" i="4"/>
  <c r="S4" i="4"/>
  <c r="U4" i="4"/>
  <c r="R4" i="4"/>
  <c r="T4" i="4"/>
  <c r="G21" i="4"/>
  <c r="L21" i="4" s="1"/>
  <c r="G16" i="4"/>
  <c r="L16" i="4" s="1"/>
  <c r="G22" i="4"/>
  <c r="L22" i="4" s="1"/>
  <c r="G20" i="4"/>
  <c r="L20" i="4" s="1"/>
  <c r="G19" i="4"/>
  <c r="L19" i="4" s="1"/>
  <c r="G17" i="4"/>
  <c r="L17" i="4" s="1"/>
  <c r="G14" i="4"/>
  <c r="L14" i="4" s="1"/>
  <c r="G12" i="4"/>
  <c r="L12" i="4" s="1"/>
  <c r="G11" i="4"/>
  <c r="L11" i="4" s="1"/>
  <c r="G10" i="4"/>
  <c r="L10" i="4" s="1"/>
  <c r="G9" i="4"/>
  <c r="L9" i="4" s="1"/>
  <c r="G8" i="4"/>
  <c r="L8" i="4" s="1"/>
  <c r="G7" i="4"/>
  <c r="L7" i="4" s="1"/>
  <c r="G6" i="4"/>
  <c r="L6" i="4" s="1"/>
  <c r="G4" i="4"/>
  <c r="L4" i="4" s="1"/>
  <c r="G3" i="4"/>
  <c r="L3" i="4" s="1"/>
  <c r="P34" i="1"/>
  <c r="E21" i="4"/>
  <c r="N21" i="4" s="1"/>
  <c r="E13" i="4"/>
  <c r="N13" i="4" s="1"/>
  <c r="E3" i="4"/>
  <c r="N3" i="4" s="1"/>
  <c r="E10" i="4"/>
  <c r="E20" i="4"/>
  <c r="E12" i="4"/>
  <c r="E7" i="4"/>
  <c r="N7" i="4" s="1"/>
  <c r="E14" i="4"/>
  <c r="N14" i="4" s="1"/>
  <c r="E17" i="4"/>
  <c r="B12" i="5"/>
  <c r="C12" i="5" s="1"/>
  <c r="B4" i="5"/>
  <c r="B2" i="5"/>
  <c r="C2" i="5" s="1"/>
  <c r="B9" i="5"/>
  <c r="C9" i="5" s="1"/>
  <c r="B20" i="5"/>
  <c r="C20" i="5" s="1"/>
  <c r="B14" i="5"/>
  <c r="C14" i="5" s="1"/>
  <c r="B6" i="5"/>
  <c r="C6" i="5" s="1"/>
  <c r="E6" i="4"/>
  <c r="N6" i="4" s="1"/>
  <c r="B5" i="5"/>
  <c r="C5" i="5" s="1"/>
  <c r="E5" i="4"/>
  <c r="N5" i="4" s="1"/>
  <c r="B10" i="5"/>
  <c r="C10" i="5" s="1"/>
  <c r="D10" i="5" s="1"/>
  <c r="E10" i="5" s="1"/>
  <c r="E16" i="4"/>
  <c r="N16" i="4" s="1"/>
  <c r="B16" i="5"/>
  <c r="C16" i="5" s="1"/>
  <c r="B8" i="5"/>
  <c r="C8" i="5" s="1"/>
  <c r="B18" i="5"/>
  <c r="C18" i="5" s="1"/>
  <c r="B15" i="5"/>
  <c r="C15" i="5" s="1"/>
  <c r="B7" i="5"/>
  <c r="C7" i="5" s="1"/>
  <c r="B17" i="5"/>
  <c r="C17" i="5" s="1"/>
  <c r="D17" i="5" s="1"/>
  <c r="E8" i="4"/>
  <c r="D24" i="4"/>
  <c r="AB3" i="4" s="1"/>
  <c r="E9" i="4"/>
  <c r="N9" i="4" s="1"/>
  <c r="B3" i="5"/>
  <c r="C3" i="5" s="1"/>
  <c r="E19" i="4"/>
  <c r="E15" i="4"/>
  <c r="N15" i="4" s="1"/>
  <c r="H1" i="5"/>
  <c r="G1" i="5"/>
  <c r="E22" i="4"/>
  <c r="N22" i="4" s="1"/>
  <c r="E11" i="4"/>
  <c r="N11" i="4" s="1"/>
  <c r="E18" i="4"/>
  <c r="N18" i="4" s="1"/>
  <c r="G18" i="4"/>
  <c r="L18" i="4" s="1"/>
  <c r="B24" i="4"/>
  <c r="G15" i="4"/>
  <c r="L15" i="4" s="1"/>
  <c r="G5" i="4"/>
  <c r="L5" i="4" s="1"/>
  <c r="E4" i="4"/>
  <c r="N4" i="4" s="1"/>
  <c r="C24" i="4"/>
  <c r="AB6" i="4" s="1"/>
  <c r="U1" i="5"/>
  <c r="B21" i="5"/>
  <c r="B19" i="5"/>
  <c r="S1" i="5"/>
  <c r="M1" i="5"/>
  <c r="B13" i="5"/>
  <c r="B11" i="5"/>
  <c r="K1" i="5"/>
  <c r="G13" i="4"/>
  <c r="B34" i="1"/>
  <c r="V19" i="4" l="1"/>
  <c r="V18" i="4"/>
  <c r="V21" i="4"/>
  <c r="V16" i="4"/>
  <c r="V17" i="4"/>
  <c r="V14" i="4"/>
  <c r="V20" i="4"/>
  <c r="V15" i="4"/>
  <c r="V13" i="4"/>
  <c r="V10" i="4"/>
  <c r="V6" i="4"/>
  <c r="I13" i="4"/>
  <c r="V9" i="4"/>
  <c r="V8" i="4"/>
  <c r="V7" i="4"/>
  <c r="V11" i="4"/>
  <c r="V12" i="4"/>
  <c r="V5" i="4"/>
  <c r="V4" i="4"/>
  <c r="V3" i="4"/>
  <c r="L13" i="4"/>
  <c r="I10" i="4"/>
  <c r="N10" i="4"/>
  <c r="I19" i="4"/>
  <c r="N19" i="4"/>
  <c r="I12" i="4"/>
  <c r="N12" i="4"/>
  <c r="I17" i="4"/>
  <c r="N17" i="4"/>
  <c r="I8" i="4"/>
  <c r="N8" i="4"/>
  <c r="I20" i="4"/>
  <c r="N20" i="4"/>
  <c r="I21" i="4"/>
  <c r="I4" i="4"/>
  <c r="I9" i="4"/>
  <c r="I14" i="4"/>
  <c r="I7" i="4"/>
  <c r="I11" i="4"/>
  <c r="I3" i="4"/>
  <c r="I22" i="4"/>
  <c r="I16" i="4"/>
  <c r="I6" i="4"/>
  <c r="K12" i="4"/>
  <c r="D5" i="5"/>
  <c r="E5" i="5" s="1"/>
  <c r="D14" i="5"/>
  <c r="E14" i="5" s="1"/>
  <c r="F14" i="5" s="1"/>
  <c r="D7" i="5"/>
  <c r="E7" i="5" s="1"/>
  <c r="D12" i="5"/>
  <c r="E12" i="5" s="1"/>
  <c r="I5" i="4"/>
  <c r="D8" i="5"/>
  <c r="E8" i="5" s="1"/>
  <c r="AB7" i="4"/>
  <c r="J4" i="4" s="1"/>
  <c r="I15" i="4"/>
  <c r="D3" i="5"/>
  <c r="E3" i="5" s="1"/>
  <c r="F3" i="5" s="1"/>
  <c r="I18" i="4"/>
  <c r="C4" i="5"/>
  <c r="D4" i="5" s="1"/>
  <c r="F10" i="5"/>
  <c r="C13" i="5"/>
  <c r="D13" i="5" s="1"/>
  <c r="D15" i="5"/>
  <c r="E15" i="5" s="1"/>
  <c r="C19" i="5"/>
  <c r="K16" i="4"/>
  <c r="K18" i="4"/>
  <c r="K7" i="4"/>
  <c r="K5" i="4"/>
  <c r="K11" i="4"/>
  <c r="K15" i="4"/>
  <c r="K19" i="4"/>
  <c r="K3" i="4"/>
  <c r="K6" i="4"/>
  <c r="K20" i="4"/>
  <c r="K13" i="4"/>
  <c r="K22" i="4"/>
  <c r="K21" i="4"/>
  <c r="K4" i="4"/>
  <c r="D9" i="5"/>
  <c r="K10" i="4"/>
  <c r="C11" i="5"/>
  <c r="C21" i="5"/>
  <c r="K8" i="4"/>
  <c r="K9" i="4"/>
  <c r="K14" i="4"/>
  <c r="K17" i="4"/>
  <c r="D18" i="5"/>
  <c r="D20" i="5"/>
  <c r="D16" i="5"/>
  <c r="D6" i="5"/>
  <c r="E17" i="5"/>
  <c r="D2" i="5"/>
  <c r="B23" i="5"/>
  <c r="J18" i="4" l="1"/>
  <c r="J20" i="4"/>
  <c r="W20" i="4" s="1"/>
  <c r="J19" i="4"/>
  <c r="J21" i="4"/>
  <c r="W21" i="4" s="1"/>
  <c r="J17" i="4"/>
  <c r="W17" i="4" s="1"/>
  <c r="J16" i="4"/>
  <c r="W16" i="4" s="1"/>
  <c r="J15" i="4"/>
  <c r="W15" i="4" s="1"/>
  <c r="J14" i="4"/>
  <c r="W14" i="4" s="1"/>
  <c r="J13" i="4"/>
  <c r="W13" i="4" s="1"/>
  <c r="J12" i="4"/>
  <c r="W12" i="4" s="1"/>
  <c r="J11" i="4"/>
  <c r="W11" i="4" s="1"/>
  <c r="J10" i="4"/>
  <c r="W10" i="4" s="1"/>
  <c r="J9" i="4"/>
  <c r="W9" i="4" s="1"/>
  <c r="J6" i="4"/>
  <c r="W6" i="4" s="1"/>
  <c r="J8" i="4"/>
  <c r="W8" i="4" s="1"/>
  <c r="J7" i="4"/>
  <c r="W7" i="4" s="1"/>
  <c r="J22" i="4"/>
  <c r="W22" i="4" s="1"/>
  <c r="W18" i="4"/>
  <c r="W19" i="4"/>
  <c r="W4" i="4"/>
  <c r="J5" i="4"/>
  <c r="W5" i="4" s="1"/>
  <c r="J3" i="4"/>
  <c r="W3" i="4" s="1"/>
  <c r="F12" i="5"/>
  <c r="G12" i="5" s="1"/>
  <c r="F7" i="5"/>
  <c r="G7" i="5" s="1"/>
  <c r="G10" i="5"/>
  <c r="E4" i="5"/>
  <c r="F4" i="5" s="1"/>
  <c r="C23" i="5"/>
  <c r="C24" i="5" s="1"/>
  <c r="G3" i="5"/>
  <c r="D19" i="5"/>
  <c r="E19" i="5" s="1"/>
  <c r="G14" i="5"/>
  <c r="E13" i="5"/>
  <c r="F13" i="5" s="1"/>
  <c r="B24" i="5"/>
  <c r="E16" i="5"/>
  <c r="F16" i="5" s="1"/>
  <c r="D21" i="5"/>
  <c r="F8" i="5"/>
  <c r="G8" i="5" s="1"/>
  <c r="E2" i="5"/>
  <c r="F17" i="5"/>
  <c r="E6" i="5"/>
  <c r="E20" i="5"/>
  <c r="F20" i="5" s="1"/>
  <c r="E18" i="5"/>
  <c r="D11" i="5"/>
  <c r="F5" i="5"/>
  <c r="E9" i="5"/>
  <c r="F15" i="5"/>
  <c r="R34" i="1" l="1"/>
  <c r="R35" i="1" s="1"/>
  <c r="R36" i="1" s="1"/>
  <c r="H12" i="5"/>
  <c r="I12" i="5" s="1"/>
  <c r="J12" i="5" s="1"/>
  <c r="G4" i="5"/>
  <c r="H4" i="5" s="1"/>
  <c r="I4" i="5" s="1"/>
  <c r="H10" i="5"/>
  <c r="F19" i="5"/>
  <c r="G19" i="5" s="1"/>
  <c r="H3" i="5"/>
  <c r="I3" i="5" s="1"/>
  <c r="H8" i="5"/>
  <c r="I8" i="5" s="1"/>
  <c r="H14" i="5"/>
  <c r="G16" i="5"/>
  <c r="H16" i="5" s="1"/>
  <c r="H7" i="5"/>
  <c r="E11" i="5"/>
  <c r="G17" i="5"/>
  <c r="F2" i="5"/>
  <c r="G13" i="5"/>
  <c r="H13" i="5" s="1"/>
  <c r="F9" i="5"/>
  <c r="G9" i="5" s="1"/>
  <c r="G5" i="5"/>
  <c r="G20" i="5"/>
  <c r="F6" i="5"/>
  <c r="D23" i="5"/>
  <c r="G15" i="5"/>
  <c r="F18" i="5"/>
  <c r="E21" i="5"/>
  <c r="H9" i="5" l="1"/>
  <c r="J3" i="5"/>
  <c r="K3" i="5" s="1"/>
  <c r="L3" i="5" s="1"/>
  <c r="M3" i="5" s="1"/>
  <c r="I10" i="5"/>
  <c r="K12" i="5"/>
  <c r="L12" i="5" s="1"/>
  <c r="M12" i="5" s="1"/>
  <c r="J8" i="5"/>
  <c r="K8" i="5" s="1"/>
  <c r="J4" i="5"/>
  <c r="H19" i="5"/>
  <c r="I19" i="5" s="1"/>
  <c r="J19" i="5" s="1"/>
  <c r="I14" i="5"/>
  <c r="J14" i="5" s="1"/>
  <c r="G6" i="5"/>
  <c r="F21" i="5"/>
  <c r="G18" i="5"/>
  <c r="H18" i="5" s="1"/>
  <c r="E23" i="5"/>
  <c r="E24" i="5" s="1"/>
  <c r="I16" i="5"/>
  <c r="H15" i="5"/>
  <c r="D24" i="5"/>
  <c r="H20" i="5"/>
  <c r="I9" i="5"/>
  <c r="I13" i="5"/>
  <c r="G2" i="5"/>
  <c r="H2" i="5" s="1"/>
  <c r="H17" i="5"/>
  <c r="F11" i="5"/>
  <c r="I7" i="5"/>
  <c r="H5" i="5"/>
  <c r="K14" i="5" l="1"/>
  <c r="L14" i="5" s="1"/>
  <c r="J10" i="5"/>
  <c r="K10" i="5" s="1"/>
  <c r="J16" i="5"/>
  <c r="K16" i="5" s="1"/>
  <c r="N12" i="5"/>
  <c r="O12" i="5" s="1"/>
  <c r="K4" i="5"/>
  <c r="I2" i="5"/>
  <c r="J2" i="5" s="1"/>
  <c r="K2" i="5" s="1"/>
  <c r="K19" i="5"/>
  <c r="L19" i="5" s="1"/>
  <c r="I5" i="5"/>
  <c r="J5" i="5" s="1"/>
  <c r="K5" i="5" s="1"/>
  <c r="I17" i="5"/>
  <c r="I15" i="5"/>
  <c r="G11" i="5"/>
  <c r="H11" i="5" s="1"/>
  <c r="F23" i="5"/>
  <c r="H6" i="5"/>
  <c r="L8" i="5"/>
  <c r="M8" i="5" s="1"/>
  <c r="N3" i="5"/>
  <c r="O3" i="5" s="1"/>
  <c r="I20" i="5"/>
  <c r="J13" i="5"/>
  <c r="K13" i="5" s="1"/>
  <c r="L13" i="5" s="1"/>
  <c r="J7" i="5"/>
  <c r="G21" i="5"/>
  <c r="I18" i="5"/>
  <c r="J9" i="5"/>
  <c r="M14" i="5" l="1"/>
  <c r="N14" i="5" s="1"/>
  <c r="O14" i="5" s="1"/>
  <c r="L10" i="5"/>
  <c r="M10" i="5" s="1"/>
  <c r="N10" i="5" s="1"/>
  <c r="O10" i="5" s="1"/>
  <c r="P10" i="5" s="1"/>
  <c r="Q10" i="5" s="1"/>
  <c r="R10" i="5" s="1"/>
  <c r="L16" i="5"/>
  <c r="M16" i="5" s="1"/>
  <c r="P12" i="5"/>
  <c r="M19" i="5"/>
  <c r="N19" i="5" s="1"/>
  <c r="O19" i="5" s="1"/>
  <c r="P19" i="5" s="1"/>
  <c r="Q19" i="5" s="1"/>
  <c r="R19" i="5" s="1"/>
  <c r="S19" i="5" s="1"/>
  <c r="T19" i="5" s="1"/>
  <c r="U19" i="5" s="1"/>
  <c r="L4" i="5"/>
  <c r="L5" i="5"/>
  <c r="M5" i="5" s="1"/>
  <c r="N5" i="5" s="1"/>
  <c r="O5" i="5" s="1"/>
  <c r="P5" i="5" s="1"/>
  <c r="H21" i="5"/>
  <c r="I21" i="5" s="1"/>
  <c r="J20" i="5"/>
  <c r="K20" i="5" s="1"/>
  <c r="L2" i="5"/>
  <c r="G23" i="5"/>
  <c r="G24" i="5" s="1"/>
  <c r="N8" i="5"/>
  <c r="I6" i="5"/>
  <c r="F24" i="5"/>
  <c r="K7" i="5"/>
  <c r="L7" i="5" s="1"/>
  <c r="M7" i="5" s="1"/>
  <c r="N7" i="5" s="1"/>
  <c r="O7" i="5" s="1"/>
  <c r="P7" i="5" s="1"/>
  <c r="Q7" i="5" s="1"/>
  <c r="R7" i="5" s="1"/>
  <c r="S7" i="5" s="1"/>
  <c r="T7" i="5" s="1"/>
  <c r="U7" i="5" s="1"/>
  <c r="K9" i="5"/>
  <c r="L9" i="5" s="1"/>
  <c r="M9" i="5" s="1"/>
  <c r="J18" i="5"/>
  <c r="M13" i="5"/>
  <c r="N13" i="5" s="1"/>
  <c r="O13" i="5" s="1"/>
  <c r="P13" i="5" s="1"/>
  <c r="Q13" i="5" s="1"/>
  <c r="R13" i="5" s="1"/>
  <c r="S13" i="5" s="1"/>
  <c r="T13" i="5" s="1"/>
  <c r="U13" i="5" s="1"/>
  <c r="P3" i="5"/>
  <c r="Q3" i="5" s="1"/>
  <c r="J15" i="5"/>
  <c r="J17" i="5"/>
  <c r="I11" i="5"/>
  <c r="P14" i="5" l="1"/>
  <c r="Q14" i="5" s="1"/>
  <c r="N16" i="5"/>
  <c r="O16" i="5" s="1"/>
  <c r="P16" i="5" s="1"/>
  <c r="Q16" i="5" s="1"/>
  <c r="R16" i="5" s="1"/>
  <c r="S16" i="5" s="1"/>
  <c r="T16" i="5" s="1"/>
  <c r="U16" i="5" s="1"/>
  <c r="Q12" i="5"/>
  <c r="R12" i="5" s="1"/>
  <c r="S12" i="5" s="1"/>
  <c r="T12" i="5" s="1"/>
  <c r="U12" i="5" s="1"/>
  <c r="R3" i="5"/>
  <c r="S3" i="5" s="1"/>
  <c r="T3" i="5" s="1"/>
  <c r="U3" i="5" s="1"/>
  <c r="S10" i="5"/>
  <c r="T10" i="5" s="1"/>
  <c r="U10" i="5" s="1"/>
  <c r="Q5" i="5"/>
  <c r="R5" i="5" s="1"/>
  <c r="S5" i="5" s="1"/>
  <c r="T5" i="5" s="1"/>
  <c r="U5" i="5" s="1"/>
  <c r="M4" i="5"/>
  <c r="L20" i="5"/>
  <c r="M20" i="5" s="1"/>
  <c r="N20" i="5" s="1"/>
  <c r="O20" i="5" s="1"/>
  <c r="P20" i="5" s="1"/>
  <c r="Q20" i="5" s="1"/>
  <c r="R20" i="5" s="1"/>
  <c r="S20" i="5" s="1"/>
  <c r="T20" i="5" s="1"/>
  <c r="U20" i="5" s="1"/>
  <c r="K15" i="5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K18" i="5"/>
  <c r="L18" i="5" s="1"/>
  <c r="M18" i="5" s="1"/>
  <c r="N18" i="5" s="1"/>
  <c r="N9" i="5"/>
  <c r="O9" i="5" s="1"/>
  <c r="P9" i="5" s="1"/>
  <c r="Q9" i="5" s="1"/>
  <c r="R9" i="5" s="1"/>
  <c r="S9" i="5" s="1"/>
  <c r="T9" i="5" s="1"/>
  <c r="U9" i="5" s="1"/>
  <c r="K17" i="5"/>
  <c r="L17" i="5" s="1"/>
  <c r="I23" i="5"/>
  <c r="I24" i="5" s="1"/>
  <c r="J6" i="5"/>
  <c r="J21" i="5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H23" i="5"/>
  <c r="O8" i="5"/>
  <c r="P8" i="5" s="1"/>
  <c r="Q8" i="5" s="1"/>
  <c r="R8" i="5" s="1"/>
  <c r="S8" i="5" s="1"/>
  <c r="T8" i="5" s="1"/>
  <c r="U8" i="5" s="1"/>
  <c r="J11" i="5"/>
  <c r="K11" i="5" s="1"/>
  <c r="L11" i="5" s="1"/>
  <c r="M2" i="5"/>
  <c r="M11" i="5" l="1"/>
  <c r="N11" i="5" s="1"/>
  <c r="O11" i="5" s="1"/>
  <c r="P11" i="5" s="1"/>
  <c r="Q11" i="5" s="1"/>
  <c r="R11" i="5" s="1"/>
  <c r="S11" i="5" s="1"/>
  <c r="T11" i="5" s="1"/>
  <c r="U11" i="5" s="1"/>
  <c r="M17" i="5"/>
  <c r="N17" i="5" s="1"/>
  <c r="O17" i="5" s="1"/>
  <c r="P17" i="5" s="1"/>
  <c r="Q17" i="5" s="1"/>
  <c r="R17" i="5" s="1"/>
  <c r="S17" i="5" s="1"/>
  <c r="T17" i="5" s="1"/>
  <c r="U17" i="5" s="1"/>
  <c r="N4" i="5"/>
  <c r="O18" i="5"/>
  <c r="P18" i="5" s="1"/>
  <c r="Q18" i="5" s="1"/>
  <c r="R18" i="5" s="1"/>
  <c r="S18" i="5" s="1"/>
  <c r="T18" i="5" s="1"/>
  <c r="R14" i="5"/>
  <c r="S14" i="5" s="1"/>
  <c r="T14" i="5" s="1"/>
  <c r="U14" i="5" s="1"/>
  <c r="H24" i="5"/>
  <c r="J23" i="5"/>
  <c r="J24" i="5" s="1"/>
  <c r="N2" i="5"/>
  <c r="K6" i="5"/>
  <c r="O4" i="5" l="1"/>
  <c r="U18" i="5"/>
  <c r="K23" i="5"/>
  <c r="K24" i="5" s="1"/>
  <c r="L6" i="5"/>
  <c r="O2" i="5"/>
  <c r="P4" i="5" l="1"/>
  <c r="Q4" i="5" s="1"/>
  <c r="P2" i="5"/>
  <c r="M6" i="5"/>
  <c r="L23" i="5"/>
  <c r="R4" i="5" l="1"/>
  <c r="S4" i="5" s="1"/>
  <c r="N6" i="5"/>
  <c r="M23" i="5"/>
  <c r="M24" i="5" s="1"/>
  <c r="L24" i="5"/>
  <c r="Q2" i="5"/>
  <c r="T4" i="5" l="1"/>
  <c r="U4" i="5" s="1"/>
  <c r="O6" i="5"/>
  <c r="N23" i="5"/>
  <c r="R2" i="5"/>
  <c r="P6" i="5" l="1"/>
  <c r="O23" i="5"/>
  <c r="O24" i="5" s="1"/>
  <c r="S2" i="5"/>
  <c r="N24" i="5"/>
  <c r="Q6" i="5" l="1"/>
  <c r="P23" i="5"/>
  <c r="T2" i="5"/>
  <c r="R6" i="5" l="1"/>
  <c r="Q23" i="5"/>
  <c r="Q24" i="5" s="1"/>
  <c r="U2" i="5"/>
  <c r="P24" i="5"/>
  <c r="S6" i="5" l="1"/>
  <c r="R23" i="5"/>
  <c r="T6" i="5" l="1"/>
  <c r="S23" i="5"/>
  <c r="S24" i="5" s="1"/>
  <c r="R24" i="5"/>
  <c r="U6" i="5" l="1"/>
  <c r="U23" i="5" s="1"/>
  <c r="U24" i="5" s="1"/>
  <c r="T23" i="5"/>
  <c r="T24" i="5" l="1"/>
  <c r="B26" i="5"/>
  <c r="C29" i="5" l="1"/>
  <c r="B29" i="5" s="1"/>
  <c r="D29" i="5" l="1"/>
  <c r="C30" i="5" l="1"/>
  <c r="B30" i="5" s="1"/>
  <c r="D30" i="5" l="1"/>
  <c r="C31" i="5" s="1"/>
  <c r="B31" i="5" s="1"/>
  <c r="D31" i="5" l="1"/>
  <c r="C32" i="5" l="1"/>
  <c r="B32" i="5" s="1"/>
  <c r="D32" i="5" l="1"/>
  <c r="C33" i="5" l="1"/>
  <c r="B33" i="5" s="1"/>
  <c r="D33" i="5" l="1"/>
  <c r="C34" i="5" l="1"/>
  <c r="B34" i="5" s="1"/>
  <c r="D34" i="5" l="1"/>
  <c r="C35" i="5" l="1"/>
  <c r="B35" i="5" s="1"/>
  <c r="D35" i="5" l="1"/>
  <c r="C36" i="5" l="1"/>
  <c r="B36" i="5" s="1"/>
  <c r="D36" i="5" l="1"/>
  <c r="C37" i="5" l="1"/>
  <c r="B37" i="5" s="1"/>
  <c r="D37" i="5" l="1"/>
  <c r="C38" i="5" l="1"/>
  <c r="B38" i="5" s="1"/>
  <c r="D38" i="5" l="1"/>
  <c r="C39" i="5" l="1"/>
  <c r="B39" i="5" s="1"/>
  <c r="D39" i="5" l="1"/>
  <c r="C40" i="5" l="1"/>
  <c r="B40" i="5" s="1"/>
  <c r="D40" i="5" l="1"/>
  <c r="C41" i="5" s="1"/>
  <c r="B41" i="5" s="1"/>
  <c r="D41" i="5" l="1"/>
  <c r="C42" i="5" s="1"/>
  <c r="B42" i="5" s="1"/>
  <c r="D42" i="5" l="1"/>
  <c r="C43" i="5" l="1"/>
  <c r="B43" i="5" s="1"/>
  <c r="D43" i="5" l="1"/>
  <c r="C44" i="5" l="1"/>
  <c r="B44" i="5" s="1"/>
  <c r="D44" i="5" l="1"/>
  <c r="C45" i="5" l="1"/>
  <c r="B45" i="5" s="1"/>
  <c r="D45" i="5" l="1"/>
  <c r="C46" i="5" l="1"/>
  <c r="B46" i="5" s="1"/>
  <c r="D46" i="5" l="1"/>
  <c r="C47" i="5" l="1"/>
  <c r="B47" i="5" s="1"/>
  <c r="D47" i="5" l="1"/>
  <c r="C48" i="5" l="1"/>
  <c r="B48" i="5" s="1"/>
  <c r="D48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Müller</author>
    <author>Melik</author>
  </authors>
  <commentList>
    <comment ref="B11" authorId="0" shapeId="0" xr:uid="{00000000-0006-0000-0000-000001000000}">
      <text>
        <r>
          <rPr>
            <sz val="9"/>
            <color indexed="81"/>
            <rFont val="Tahoma"/>
            <family val="2"/>
          </rPr>
          <t>Geben Sie hier die Anzahl Fensterbänke ein.</t>
        </r>
      </text>
    </comment>
    <comment ref="C11" authorId="0" shapeId="0" xr:uid="{00000000-0006-0000-0000-000002000000}">
      <text>
        <r>
          <rPr>
            <sz val="9"/>
            <color indexed="81"/>
            <rFont val="Tahoma"/>
            <family val="2"/>
          </rPr>
          <t>Geben Sie die Tiefe der Fensterbank in Millimeter an.</t>
        </r>
      </text>
    </comment>
    <comment ref="D11" authorId="0" shapeId="0" xr:uid="{00000000-0006-0000-0000-000003000000}">
      <text>
        <r>
          <rPr>
            <sz val="9"/>
            <color indexed="81"/>
            <rFont val="Tahoma"/>
            <family val="2"/>
          </rPr>
          <t>Geben Sie die Länge der Fensterbank in Millimeter an.</t>
        </r>
      </text>
    </comment>
    <comment ref="E11" authorId="0" shapeId="0" xr:uid="{00000000-0006-0000-0000-000004000000}">
      <text>
        <r>
          <rPr>
            <sz val="9"/>
            <color indexed="81"/>
            <rFont val="Tahoma"/>
            <family val="2"/>
          </rPr>
          <t>Wählen Sie das gewünschte Material:
Alu PEF = Aluminium mit Folie
Alu PEX = Aluminium voreloxiert
Alu PE 9010 = Aluminium weiss (RAL 9010) beschichtet
Alu PE 9016 = Aluminium weiss (RAL 9016) beschichtet</t>
        </r>
      </text>
    </comment>
    <comment ref="F11" authorId="0" shapeId="0" xr:uid="{00000000-0006-0000-0000-000005000000}">
      <text>
        <r>
          <rPr>
            <sz val="9"/>
            <color indexed="81"/>
            <rFont val="Tahoma"/>
            <family val="2"/>
          </rPr>
          <t>Geben Sie die Dicke des Materials in Millimeter an.</t>
        </r>
      </text>
    </comment>
    <comment ref="G11" authorId="0" shapeId="0" xr:uid="{00000000-0006-0000-0000-000006000000}">
      <text>
        <r>
          <rPr>
            <sz val="9"/>
            <color indexed="81"/>
            <rFont val="Tahoma"/>
            <family val="2"/>
          </rPr>
          <t>Hat die Fensterbank ein Stehbord (Ja) oder nicht (Nein)</t>
        </r>
      </text>
    </comment>
    <comment ref="H11" authorId="0" shapeId="0" xr:uid="{00000000-0006-0000-0000-000007000000}">
      <text>
        <r>
          <rPr>
            <sz val="9"/>
            <color indexed="81"/>
            <rFont val="Tahoma"/>
            <family val="2"/>
          </rPr>
          <t>Hat die Fensterbank ein zusätzliches Putzbord (Ja) oder nicht (Nein). 
ACHTUNG:
Das Putzbord kann nur zusammen mit einem Stehbord bestellt werden.</t>
        </r>
      </text>
    </comment>
    <comment ref="I11" authorId="1" shapeId="0" xr:uid="{00000000-0006-0000-0000-000008000000}">
      <text>
        <r>
          <rPr>
            <sz val="9"/>
            <color indexed="81"/>
            <rFont val="Segoe UI"/>
            <family val="2"/>
          </rPr>
          <t>Bitte anzahl Klinkung angeben</t>
        </r>
      </text>
    </comment>
    <comment ref="J11" authorId="1" shapeId="0" xr:uid="{00000000-0006-0000-0000-000009000000}">
      <text>
        <r>
          <rPr>
            <sz val="9"/>
            <color indexed="81"/>
            <rFont val="Segoe UI"/>
            <family val="2"/>
          </rPr>
          <t>Klinkung mit Bord: 
ja oder nein wählen</t>
        </r>
      </text>
    </comment>
    <comment ref="K11" authorId="1" shapeId="0" xr:uid="{00000000-0006-0000-0000-00000A000000}">
      <text>
        <r>
          <rPr>
            <sz val="9"/>
            <color indexed="81"/>
            <rFont val="Segoe UI"/>
            <family val="2"/>
          </rPr>
          <t xml:space="preserve">Bitte anzahl Gehrung eingeben
</t>
        </r>
      </text>
    </comment>
    <comment ref="L11" authorId="1" shapeId="0" xr:uid="{00000000-0006-0000-0000-00000B000000}">
      <text>
        <r>
          <rPr>
            <sz val="9"/>
            <color indexed="81"/>
            <rFont val="Segoe UI"/>
            <family val="2"/>
          </rPr>
          <t>Wenn Sie bei Gehrungen Dila Blech wünschen, dann bitte Stück eingeben</t>
        </r>
      </text>
    </comment>
    <comment ref="M11" authorId="1" shapeId="0" xr:uid="{00000000-0006-0000-0000-00000C000000}">
      <text>
        <r>
          <rPr>
            <sz val="9"/>
            <color indexed="81"/>
            <rFont val="Segoe UI"/>
            <family val="2"/>
          </rPr>
          <t xml:space="preserve">Bitte anzahl Wasserrabweiser, 
 angeben; 1 oder 2
</t>
        </r>
      </text>
    </comment>
    <comment ref="N11" authorId="1" shapeId="0" xr:uid="{00000000-0006-0000-0000-00000D000000}">
      <text>
        <r>
          <rPr>
            <sz val="9"/>
            <color indexed="81"/>
            <rFont val="Segoe UI"/>
            <family val="2"/>
          </rPr>
          <t xml:space="preserve">ab 3900mm Länge wird Dila Blech automatisch mit gerechnet
</t>
        </r>
      </text>
    </comment>
    <comment ref="O11" authorId="1" shapeId="0" xr:uid="{00000000-0006-0000-0000-00000E000000}">
      <text>
        <r>
          <rPr>
            <sz val="9"/>
            <color indexed="81"/>
            <rFont val="Segoe UI"/>
            <family val="2"/>
          </rPr>
          <t>Schutzfolie nach dem Beschichten als Schutz bei der End Montage
ACHTUNG
Alu farblos eloxiert ist immer mit Schutzfolie, bitte nein wählen</t>
        </r>
      </text>
    </comment>
    <comment ref="P11" authorId="0" shapeId="0" xr:uid="{00000000-0006-0000-0000-00000F000000}">
      <text>
        <r>
          <rPr>
            <sz val="9"/>
            <color indexed="81"/>
            <rFont val="Tahoma"/>
            <family val="2"/>
          </rPr>
          <t>Das Gewicht wird automatisch aus Ihren Angaben berechnet und bezieht sich immer auf eine Fensterbank.</t>
        </r>
      </text>
    </comment>
    <comment ref="Q11" authorId="0" shapeId="0" xr:uid="{00000000-0006-0000-0000-000010000000}">
      <text>
        <r>
          <rPr>
            <sz val="9"/>
            <color indexed="81"/>
            <rFont val="Tahoma"/>
            <family val="2"/>
          </rPr>
          <t>Der Preis berechnet sich aus dem Gewicht, der Standardfensterbank und den zusätzlichen Optionen Steh- und Putzbord.</t>
        </r>
      </text>
    </comment>
    <comment ref="R11" authorId="0" shapeId="0" xr:uid="{00000000-0006-0000-0000-000011000000}">
      <text>
        <r>
          <rPr>
            <sz val="9"/>
            <color indexed="81"/>
            <rFont val="Tahoma"/>
            <family val="2"/>
          </rPr>
          <t>Bedarf die Fensterbank einer speziellen Zusatzbearbeitung? Wenn ja, dann können Sie dies hier markieren. Und allenfalls zusätzliche Pläne mitliefern. Damit erleichtern Sie unsere Arbeit und verhindern Fehler.</t>
        </r>
      </text>
    </comment>
  </commentList>
</comments>
</file>

<file path=xl/sharedStrings.xml><?xml version="1.0" encoding="utf-8"?>
<sst xmlns="http://schemas.openxmlformats.org/spreadsheetml/2006/main" count="187" uniqueCount="150">
  <si>
    <t>Anzahl</t>
  </si>
  <si>
    <t>Länge</t>
  </si>
  <si>
    <t>Putzbord</t>
  </si>
  <si>
    <t>Stehbord</t>
  </si>
  <si>
    <t>in mm</t>
  </si>
  <si>
    <t>Materialdicke</t>
  </si>
  <si>
    <t>Gewicht</t>
  </si>
  <si>
    <t>Material</t>
  </si>
  <si>
    <t>Preis pro Kilo</t>
  </si>
  <si>
    <t>Ja</t>
  </si>
  <si>
    <t>Nein</t>
  </si>
  <si>
    <t>Antworten</t>
  </si>
  <si>
    <t>Spez Gewicht Kilo/m^3</t>
  </si>
  <si>
    <t>in kg</t>
  </si>
  <si>
    <t>Preis</t>
  </si>
  <si>
    <t>Position</t>
  </si>
  <si>
    <t>Ansprechpartner</t>
  </si>
  <si>
    <t>Telefon</t>
  </si>
  <si>
    <t>Email</t>
  </si>
  <si>
    <t>Total</t>
  </si>
  <si>
    <t>Fax</t>
  </si>
  <si>
    <t>041 917 11 16</t>
  </si>
  <si>
    <t>info@mueco-ag.ch</t>
  </si>
  <si>
    <t>(ja/nein)</t>
  </si>
  <si>
    <t>Zusätzliche Angaben</t>
  </si>
  <si>
    <t>Unterschrift</t>
  </si>
  <si>
    <t>Ort und Datum</t>
  </si>
  <si>
    <t>Rabatt</t>
  </si>
  <si>
    <t>Rabattschritte</t>
  </si>
  <si>
    <t>MaxRabatt</t>
  </si>
  <si>
    <t>Pos 1</t>
  </si>
  <si>
    <t>Pos 2</t>
  </si>
  <si>
    <t>Pos 3</t>
  </si>
  <si>
    <t>Pos 4</t>
  </si>
  <si>
    <t>Pos 5</t>
  </si>
  <si>
    <t>Pos 6</t>
  </si>
  <si>
    <t>Pos 7</t>
  </si>
  <si>
    <t>Pos 8</t>
  </si>
  <si>
    <t>Pos 9</t>
  </si>
  <si>
    <t>Pos 10</t>
  </si>
  <si>
    <t>Pos 11</t>
  </si>
  <si>
    <t>Pos 12</t>
  </si>
  <si>
    <t>Pos 13</t>
  </si>
  <si>
    <t>Pos 14</t>
  </si>
  <si>
    <t>Pos 15</t>
  </si>
  <si>
    <t>Pos 16</t>
  </si>
  <si>
    <t>Pos 17</t>
  </si>
  <si>
    <t>Pos 18</t>
  </si>
  <si>
    <t>Pos 19</t>
  </si>
  <si>
    <t>Pos 20</t>
  </si>
  <si>
    <t>Firma</t>
  </si>
  <si>
    <t>Kommission</t>
  </si>
  <si>
    <t>Einrichtkosten</t>
  </si>
  <si>
    <t>CNC</t>
  </si>
  <si>
    <t>Presse</t>
  </si>
  <si>
    <t>Schere</t>
  </si>
  <si>
    <t>Klinken</t>
  </si>
  <si>
    <t>Arbeitskosten</t>
  </si>
  <si>
    <t>keinBord</t>
  </si>
  <si>
    <t>TotalEinrichtung</t>
  </si>
  <si>
    <t>TotalArbeit</t>
  </si>
  <si>
    <t>Einrkosten</t>
  </si>
  <si>
    <t>GesamtSückzahl</t>
  </si>
  <si>
    <t>Effektive EinrKosten</t>
  </si>
  <si>
    <t>S</t>
  </si>
  <si>
    <t>P</t>
  </si>
  <si>
    <t>TotalEinricht</t>
  </si>
  <si>
    <t>Materialkosten</t>
  </si>
  <si>
    <t>ArtBank</t>
  </si>
  <si>
    <t>Materialpreis</t>
  </si>
  <si>
    <t>Transport</t>
  </si>
  <si>
    <t>OffsetX</t>
  </si>
  <si>
    <t>OffsetY</t>
  </si>
  <si>
    <t>Liefertermin</t>
  </si>
  <si>
    <t>Rechnungs-</t>
  </si>
  <si>
    <t>adresse</t>
  </si>
  <si>
    <t>Liefer-</t>
  </si>
  <si>
    <t>Tiefe</t>
  </si>
  <si>
    <t>Zusatz-</t>
  </si>
  <si>
    <t>bearbeitung</t>
  </si>
  <si>
    <t>Beschichtung</t>
  </si>
  <si>
    <t>Anwendung</t>
  </si>
  <si>
    <t>Farbe</t>
  </si>
  <si>
    <t>Farbcode</t>
  </si>
  <si>
    <t>Farbpalette</t>
  </si>
  <si>
    <t>Zusatzbearbeitung</t>
  </si>
  <si>
    <t>Subtotal 2</t>
  </si>
  <si>
    <t>a) 1=innen,2=aussen,3=keine</t>
  </si>
  <si>
    <t>b) 1=RAL,2=NCS</t>
  </si>
  <si>
    <t>Eingabe</t>
  </si>
  <si>
    <t>Suchstring</t>
  </si>
  <si>
    <t>TYPEN</t>
  </si>
  <si>
    <t>Klinkung</t>
  </si>
  <si>
    <t>Gehrung</t>
  </si>
  <si>
    <t>mit Bord</t>
  </si>
  <si>
    <t>Wasser-</t>
  </si>
  <si>
    <t>abweiser</t>
  </si>
  <si>
    <t>Dila</t>
  </si>
  <si>
    <t>ab 3900mm</t>
  </si>
  <si>
    <t>Fensterbank mit Stehbord</t>
  </si>
  <si>
    <t>Fensterbank mit Steh- &amp; Putzbord</t>
  </si>
  <si>
    <t xml:space="preserve">Fensterbank mit 1 Klinkung </t>
  </si>
  <si>
    <t>Fensterbank mit Klinkung &amp; Bord</t>
  </si>
  <si>
    <t>Fensterbank mit 2 Klinkung</t>
  </si>
  <si>
    <t>Dila Blech ab 3900mm</t>
  </si>
  <si>
    <t xml:space="preserve">Gehrung </t>
  </si>
  <si>
    <t>Wasserabweiser mit oder ohne Putzbord</t>
  </si>
  <si>
    <t>Eck Dila aussen</t>
  </si>
  <si>
    <t>Eck Dila innen</t>
  </si>
  <si>
    <t>Dila Rakete</t>
  </si>
  <si>
    <t>Gehrung pro Stück</t>
  </si>
  <si>
    <t>Klinkung pro Stück</t>
  </si>
  <si>
    <t>Dila ab 3900mm Länge</t>
  </si>
  <si>
    <t>Schutzfolie</t>
  </si>
  <si>
    <t>Für die detail Massangaben wählen Sie bitte Müco PDF Vorlagen</t>
  </si>
  <si>
    <t>Total Gewicht</t>
  </si>
  <si>
    <t>Benim eklediklerim</t>
  </si>
  <si>
    <t>AFE = Alu farblos eloxiert</t>
  </si>
  <si>
    <t>GST = Gerstenkorn</t>
  </si>
  <si>
    <t>EBL</t>
  </si>
  <si>
    <t>AFE</t>
  </si>
  <si>
    <t>GST</t>
  </si>
  <si>
    <t>Einbrennlackieren in m2:</t>
  </si>
  <si>
    <t>bis 5m2</t>
  </si>
  <si>
    <t>ab 5m2</t>
  </si>
  <si>
    <t>bis 10m2</t>
  </si>
  <si>
    <t>pro m2</t>
  </si>
  <si>
    <t>1 Bord (entweder)</t>
  </si>
  <si>
    <t>2 Bord (oder)</t>
  </si>
  <si>
    <t>Wasser Abweiser 1 Stück (entweder)</t>
  </si>
  <si>
    <t>Wasser Abweiser 2 Stück (oder)</t>
  </si>
  <si>
    <t>Schutzfolie pro Lfm (1000mm -&gt; Länge)</t>
  </si>
  <si>
    <t xml:space="preserve">EBL = Alu Einbrennlackiert </t>
  </si>
  <si>
    <t>durch Stück</t>
  </si>
  <si>
    <t>1 Bord</t>
  </si>
  <si>
    <t>2 Bord</t>
  </si>
  <si>
    <t>Wasser Abweiser 1 Stück</t>
  </si>
  <si>
    <t>Wasser Abweiser 2 Stück</t>
  </si>
  <si>
    <t>Bord</t>
  </si>
  <si>
    <t>ohne</t>
  </si>
  <si>
    <t>Einbrennlackieren</t>
  </si>
  <si>
    <t>Zuschnitt m2</t>
  </si>
  <si>
    <t>Gehrung Dila</t>
  </si>
  <si>
    <t>Gehrung mit Dila</t>
  </si>
  <si>
    <t>Anzahl EBL</t>
  </si>
  <si>
    <t>max. Länge 3900mm, ab 3900mm 2 teilig mit Dila Blech</t>
  </si>
  <si>
    <t>Material Kürzung</t>
  </si>
  <si>
    <t>Farbwechselzuschlag unter 12m2 = Fr. 65.00</t>
  </si>
  <si>
    <t>Version 31102024</t>
  </si>
  <si>
    <t>Anfrage Fensterbänke (Muster Typen siehe Register)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</si>
</sst>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64" formatCode="0.00_ ;\-0.00\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11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Tahoma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4">
    <xf numFmtId="0" fontId="0" fillId="0" borderId="0" xfId="0"/>
    <xf numFmtId="10" fontId="0" fillId="0" borderId="0" xfId="0" applyNumberFormat="1"/>
    <xf numFmtId="9" fontId="0" fillId="0" borderId="0" xfId="0" applyNumberFormat="1"/>
    <xf numFmtId="0" fontId="0" fillId="3" borderId="0" xfId="0" applyFill="1"/>
    <xf numFmtId="0" fontId="0" fillId="0" borderId="0" xfId="0" applyFill="1"/>
    <xf numFmtId="43" fontId="0" fillId="0" borderId="0" xfId="0" applyNumberFormat="1" applyFill="1"/>
    <xf numFmtId="43" fontId="5" fillId="2" borderId="0" xfId="1" applyFont="1" applyFill="1" applyBorder="1" applyProtection="1">
      <protection hidden="1"/>
    </xf>
    <xf numFmtId="0" fontId="6" fillId="2" borderId="0" xfId="0" applyFont="1" applyFill="1" applyProtection="1">
      <protection hidden="1"/>
    </xf>
    <xf numFmtId="0" fontId="5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6" fillId="2" borderId="1" xfId="0" applyFont="1" applyFill="1" applyBorder="1" applyProtection="1">
      <protection hidden="1"/>
    </xf>
    <xf numFmtId="0" fontId="6" fillId="2" borderId="2" xfId="0" applyFont="1" applyFill="1" applyBorder="1" applyProtection="1">
      <protection hidden="1"/>
    </xf>
    <xf numFmtId="0" fontId="6" fillId="2" borderId="3" xfId="0" applyFont="1" applyFill="1" applyBorder="1" applyProtection="1">
      <protection hidden="1"/>
    </xf>
    <xf numFmtId="0" fontId="6" fillId="2" borderId="4" xfId="0" applyFont="1" applyFill="1" applyBorder="1" applyProtection="1">
      <protection hidden="1"/>
    </xf>
    <xf numFmtId="0" fontId="6" fillId="2" borderId="5" xfId="0" applyFont="1" applyFill="1" applyBorder="1" applyProtection="1">
      <protection hidden="1"/>
    </xf>
    <xf numFmtId="0" fontId="6" fillId="2" borderId="6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left"/>
      <protection locked="0" hidden="1"/>
    </xf>
    <xf numFmtId="0" fontId="5" fillId="2" borderId="1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6" fillId="2" borderId="7" xfId="0" applyFont="1" applyFill="1" applyBorder="1" applyProtection="1">
      <protection hidden="1"/>
    </xf>
    <xf numFmtId="165" fontId="6" fillId="2" borderId="8" xfId="1" applyNumberFormat="1" applyFont="1" applyFill="1" applyBorder="1" applyProtection="1">
      <protection hidden="1"/>
    </xf>
    <xf numFmtId="0" fontId="6" fillId="2" borderId="8" xfId="0" applyFont="1" applyFill="1" applyBorder="1" applyProtection="1">
      <protection hidden="1"/>
    </xf>
    <xf numFmtId="43" fontId="6" fillId="2" borderId="9" xfId="1" applyFont="1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165" fontId="6" fillId="2" borderId="0" xfId="1" applyNumberFormat="1" applyFont="1" applyFill="1" applyBorder="1" applyProtection="1">
      <protection hidden="1"/>
    </xf>
    <xf numFmtId="43" fontId="6" fillId="2" borderId="0" xfId="1" applyFont="1" applyFill="1" applyBorder="1" applyProtection="1">
      <protection hidden="1"/>
    </xf>
    <xf numFmtId="0" fontId="5" fillId="2" borderId="0" xfId="0" applyFont="1" applyFill="1" applyBorder="1" applyProtection="1">
      <protection hidden="1"/>
    </xf>
    <xf numFmtId="0" fontId="5" fillId="2" borderId="10" xfId="0" applyFont="1" applyFill="1" applyBorder="1" applyProtection="1">
      <protection hidden="1"/>
    </xf>
    <xf numFmtId="0" fontId="5" fillId="2" borderId="11" xfId="0" applyFont="1" applyFill="1" applyBorder="1" applyProtection="1">
      <protection hidden="1"/>
    </xf>
    <xf numFmtId="0" fontId="4" fillId="2" borderId="10" xfId="0" applyFont="1" applyFill="1" applyBorder="1" applyProtection="1">
      <protection hidden="1"/>
    </xf>
    <xf numFmtId="0" fontId="4" fillId="2" borderId="0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5" fillId="2" borderId="6" xfId="0" applyFont="1" applyFill="1" applyBorder="1" applyProtection="1">
      <protection hidden="1"/>
    </xf>
    <xf numFmtId="0" fontId="5" fillId="2" borderId="0" xfId="0" applyFont="1" applyFill="1" applyBorder="1" applyProtection="1">
      <protection locked="0"/>
    </xf>
    <xf numFmtId="164" fontId="5" fillId="2" borderId="0" xfId="1" applyNumberFormat="1" applyFont="1" applyFill="1" applyBorder="1" applyProtection="1">
      <protection locked="0"/>
    </xf>
    <xf numFmtId="43" fontId="5" fillId="2" borderId="0" xfId="1" applyFont="1" applyFill="1" applyBorder="1" applyProtection="1">
      <protection locked="0"/>
    </xf>
    <xf numFmtId="43" fontId="6" fillId="2" borderId="0" xfId="1" applyFont="1" applyFill="1" applyAlignment="1" applyProtection="1">
      <alignment horizontal="left"/>
      <protection hidden="1"/>
    </xf>
    <xf numFmtId="49" fontId="5" fillId="2" borderId="10" xfId="0" quotePrefix="1" applyNumberFormat="1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Protection="1">
      <protection hidden="1"/>
    </xf>
    <xf numFmtId="0" fontId="9" fillId="2" borderId="0" xfId="0" applyFont="1" applyFill="1" applyBorder="1" applyProtection="1">
      <protection hidden="1"/>
    </xf>
    <xf numFmtId="0" fontId="5" fillId="2" borderId="8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center"/>
      <protection locked="0" hidden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3" fontId="6" fillId="2" borderId="9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0" xfId="0" applyBorder="1"/>
    <xf numFmtId="0" fontId="0" fillId="0" borderId="19" xfId="0" applyBorder="1"/>
    <xf numFmtId="0" fontId="0" fillId="0" borderId="14" xfId="0" applyBorder="1"/>
    <xf numFmtId="0" fontId="13" fillId="0" borderId="16" xfId="0" applyFont="1" applyBorder="1"/>
    <xf numFmtId="0" fontId="14" fillId="0" borderId="0" xfId="0" applyFont="1"/>
    <xf numFmtId="43" fontId="6" fillId="2" borderId="8" xfId="0" applyNumberFormat="1" applyFont="1" applyFill="1" applyBorder="1" applyProtection="1">
      <protection hidden="1"/>
    </xf>
    <xf numFmtId="0" fontId="15" fillId="0" borderId="0" xfId="0" applyFont="1"/>
    <xf numFmtId="0" fontId="0" fillId="0" borderId="0" xfId="0" applyFill="1" applyAlignment="1">
      <alignment horizontal="center" textRotation="90"/>
    </xf>
    <xf numFmtId="0" fontId="0" fillId="0" borderId="0" xfId="0" applyAlignment="1">
      <alignment horizontal="center" textRotation="90"/>
    </xf>
    <xf numFmtId="41" fontId="5" fillId="2" borderId="0" xfId="0" applyNumberFormat="1" applyFont="1" applyFill="1" applyBorder="1" applyAlignment="1" applyProtection="1">
      <alignment horizontal="left" indent="1"/>
      <protection hidden="1"/>
    </xf>
    <xf numFmtId="0" fontId="16" fillId="2" borderId="1" xfId="0" applyFont="1" applyFill="1" applyBorder="1" applyProtection="1">
      <protection hidden="1"/>
    </xf>
    <xf numFmtId="0" fontId="16" fillId="2" borderId="0" xfId="0" applyFont="1" applyFill="1" applyProtection="1">
      <protection hidden="1"/>
    </xf>
    <xf numFmtId="0" fontId="10" fillId="2" borderId="8" xfId="0" applyFont="1" applyFill="1" applyBorder="1" applyAlignment="1" applyProtection="1">
      <alignment horizontal="left"/>
      <protection locked="0" hidden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0" xfId="0" applyFont="1" applyFill="1" applyBorder="1" applyAlignment="1" applyProtection="1">
      <alignment horizontal="left" vertical="top" wrapText="1"/>
      <protection hidden="1"/>
    </xf>
    <xf numFmtId="0" fontId="5" fillId="2" borderId="0" xfId="0" applyFont="1" applyFill="1" applyBorder="1" applyAlignment="1" applyProtection="1">
      <alignment horizontal="left" vertical="top"/>
      <protection hidden="1"/>
    </xf>
    <xf numFmtId="0" fontId="5" fillId="2" borderId="11" xfId="0" applyFont="1" applyFill="1" applyBorder="1" applyAlignment="1" applyProtection="1">
      <alignment horizontal="left" vertical="top"/>
      <protection hidden="1"/>
    </xf>
    <xf numFmtId="0" fontId="5" fillId="2" borderId="8" xfId="0" applyFont="1" applyFill="1" applyBorder="1" applyAlignment="1" applyProtection="1">
      <alignment horizontal="left" vertical="top"/>
      <protection locked="0"/>
    </xf>
    <xf numFmtId="0" fontId="10" fillId="2" borderId="5" xfId="0" applyFont="1" applyFill="1" applyBorder="1" applyAlignment="1" applyProtection="1">
      <alignment horizontal="left"/>
      <protection locked="0" hidden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10" xfId="0" applyFont="1" applyFill="1" applyBorder="1" applyAlignment="1" applyProtection="1">
      <alignment vertical="top" wrapText="1"/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5" fillId="2" borderId="11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5" xfId="0" applyFont="1" applyFill="1" applyBorder="1" applyAlignment="1" applyProtection="1">
      <alignment horizontal="left" vertical="top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2" xfId="0" applyFont="1" applyFill="1" applyBorder="1" applyAlignment="1" applyProtection="1">
      <alignment horizontal="left" vertical="top" wrapText="1"/>
    </xf>
    <xf numFmtId="0" fontId="5" fillId="0" borderId="3" xfId="0" applyFont="1" applyFill="1" applyBorder="1" applyAlignment="1" applyProtection="1">
      <alignment horizontal="left" vertical="top" wrapText="1"/>
    </xf>
    <xf numFmtId="0" fontId="5" fillId="0" borderId="1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1" xfId="0" applyFont="1" applyFill="1" applyBorder="1" applyAlignment="1" applyProtection="1">
      <alignment horizontal="left" vertical="top" wrapText="1"/>
    </xf>
    <xf numFmtId="0" fontId="5" fillId="0" borderId="4" xfId="0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Fill="1" applyBorder="1" applyAlignment="1" applyProtection="1">
      <alignment horizontal="left" vertical="top" wrapText="1"/>
      <protection locked="0"/>
    </xf>
    <xf numFmtId="0" fontId="6" fillId="0" borderId="3" xfId="0" applyFont="1" applyFill="1" applyBorder="1" applyAlignment="1" applyProtection="1">
      <alignment horizontal="left" vertical="top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Berechnungen!$X$5" lockText="1" noThreeD="1"/>
</file>

<file path=xl/ctrlProps/ctrlProp10.xml><?xml version="1.0" encoding="utf-8"?>
<formControlPr xmlns="http://schemas.microsoft.com/office/spreadsheetml/2009/9/main" objectType="CheckBox" fmlaLink="Berechnungen!$X$19" lockText="1" noThreeD="1"/>
</file>

<file path=xl/ctrlProps/ctrlProp11.xml><?xml version="1.0" encoding="utf-8"?>
<formControlPr xmlns="http://schemas.microsoft.com/office/spreadsheetml/2009/9/main" objectType="CheckBox" fmlaLink="Berechnungen!$X$21" lockText="1" noThreeD="1"/>
</file>

<file path=xl/ctrlProps/ctrlProp12.xml><?xml version="1.0" encoding="utf-8"?>
<formControlPr xmlns="http://schemas.microsoft.com/office/spreadsheetml/2009/9/main" objectType="CheckBox" fmlaLink="Berechnungen!$X$6" lockText="1" noThreeD="1"/>
</file>

<file path=xl/ctrlProps/ctrlProp13.xml><?xml version="1.0" encoding="utf-8"?>
<formControlPr xmlns="http://schemas.microsoft.com/office/spreadsheetml/2009/9/main" objectType="CheckBox" fmlaLink="Berechnungen!$X$8" lockText="1" noThreeD="1"/>
</file>

<file path=xl/ctrlProps/ctrlProp14.xml><?xml version="1.0" encoding="utf-8"?>
<formControlPr xmlns="http://schemas.microsoft.com/office/spreadsheetml/2009/9/main" objectType="CheckBox" fmlaLink="Berechnungen!$X$10" lockText="1" noThreeD="1"/>
</file>

<file path=xl/ctrlProps/ctrlProp15.xml><?xml version="1.0" encoding="utf-8"?>
<formControlPr xmlns="http://schemas.microsoft.com/office/spreadsheetml/2009/9/main" objectType="CheckBox" fmlaLink="Berechnungen!$X$12" lockText="1" noThreeD="1"/>
</file>

<file path=xl/ctrlProps/ctrlProp16.xml><?xml version="1.0" encoding="utf-8"?>
<formControlPr xmlns="http://schemas.microsoft.com/office/spreadsheetml/2009/9/main" objectType="CheckBox" fmlaLink="Berechnungen!$X$14" lockText="1" noThreeD="1"/>
</file>

<file path=xl/ctrlProps/ctrlProp17.xml><?xml version="1.0" encoding="utf-8"?>
<formControlPr xmlns="http://schemas.microsoft.com/office/spreadsheetml/2009/9/main" objectType="CheckBox" fmlaLink="Berechnungen!$X$16" lockText="1" noThreeD="1"/>
</file>

<file path=xl/ctrlProps/ctrlProp18.xml><?xml version="1.0" encoding="utf-8"?>
<formControlPr xmlns="http://schemas.microsoft.com/office/spreadsheetml/2009/9/main" objectType="CheckBox" fmlaLink="Berechnungen!$X$18" lockText="1" noThreeD="1"/>
</file>

<file path=xl/ctrlProps/ctrlProp19.xml><?xml version="1.0" encoding="utf-8"?>
<formControlPr xmlns="http://schemas.microsoft.com/office/spreadsheetml/2009/9/main" objectType="CheckBox" fmlaLink="Berechnungen!$X$20" lockText="1" noThreeD="1"/>
</file>

<file path=xl/ctrlProps/ctrlProp2.xml><?xml version="1.0" encoding="utf-8"?>
<formControlPr xmlns="http://schemas.microsoft.com/office/spreadsheetml/2009/9/main" objectType="CheckBox" fmlaLink="Berechnungen!$X$4" lockText="1" noThreeD="1"/>
</file>

<file path=xl/ctrlProps/ctrlProp20.xml><?xml version="1.0" encoding="utf-8"?>
<formControlPr xmlns="http://schemas.microsoft.com/office/spreadsheetml/2009/9/main" objectType="CheckBox" fmlaLink="Berechnungen!$X$22" lockText="1" noThreeD="1"/>
</file>

<file path=xl/ctrlProps/ctrlProp21.xml><?xml version="1.0" encoding="utf-8"?>
<formControlPr xmlns="http://schemas.microsoft.com/office/spreadsheetml/2009/9/main" objectType="Radio" checked="Checked" firstButton="1" fmlaLink="Definitionen!$X$2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firstButton="1" fmlaLink="Definitionen!$X$3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fmlaLink="Berechnungen!$X$9" lockText="1" noThreeD="1"/>
</file>

<file path=xl/ctrlProps/ctrlProp4.xml><?xml version="1.0" encoding="utf-8"?>
<formControlPr xmlns="http://schemas.microsoft.com/office/spreadsheetml/2009/9/main" objectType="CheckBox" fmlaLink="Berechnungen!$X$3" lockText="1" noThreeD="1"/>
</file>

<file path=xl/ctrlProps/ctrlProp5.xml><?xml version="1.0" encoding="utf-8"?>
<formControlPr xmlns="http://schemas.microsoft.com/office/spreadsheetml/2009/9/main" objectType="CheckBox" fmlaLink="Berechnungen!$X$7" lockText="1" noThreeD="1"/>
</file>

<file path=xl/ctrlProps/ctrlProp6.xml><?xml version="1.0" encoding="utf-8"?>
<formControlPr xmlns="http://schemas.microsoft.com/office/spreadsheetml/2009/9/main" objectType="CheckBox" fmlaLink="Berechnungen!$X$11" lockText="1" noThreeD="1"/>
</file>

<file path=xl/ctrlProps/ctrlProp7.xml><?xml version="1.0" encoding="utf-8"?>
<formControlPr xmlns="http://schemas.microsoft.com/office/spreadsheetml/2009/9/main" objectType="CheckBox" fmlaLink="Berechnungen!$X$13" lockText="1" noThreeD="1"/>
</file>

<file path=xl/ctrlProps/ctrlProp8.xml><?xml version="1.0" encoding="utf-8"?>
<formControlPr xmlns="http://schemas.microsoft.com/office/spreadsheetml/2009/9/main" objectType="CheckBox" fmlaLink="Berechnungen!$X$15" lockText="1" noThreeD="1"/>
</file>

<file path=xl/ctrlProps/ctrlProp9.xml><?xml version="1.0" encoding="utf-8"?>
<formControlPr xmlns="http://schemas.microsoft.com/office/spreadsheetml/2009/9/main" objectType="CheckBox" fmlaLink="Berechnungen!$X$17" lockText="1" noThreeD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2" Type="http://schemas.openxmlformats.org/officeDocument/2006/relationships/image" Target="../media/image3.jpg"/><Relationship Id="rId1" Type="http://schemas.openxmlformats.org/officeDocument/2006/relationships/image" Target="../media/image2.jpg"/><Relationship Id="rId6" Type="http://schemas.openxmlformats.org/officeDocument/2006/relationships/image" Target="../media/image7.jpg"/><Relationship Id="rId11" Type="http://schemas.openxmlformats.org/officeDocument/2006/relationships/image" Target="../media/image12.jpeg"/><Relationship Id="rId5" Type="http://schemas.openxmlformats.org/officeDocument/2006/relationships/image" Target="../media/image6.jpg"/><Relationship Id="rId10" Type="http://schemas.openxmlformats.org/officeDocument/2006/relationships/image" Target="../media/image11.jpeg"/><Relationship Id="rId4" Type="http://schemas.openxmlformats.org/officeDocument/2006/relationships/image" Target="../media/image5.jpg"/><Relationship Id="rId9" Type="http://schemas.openxmlformats.org/officeDocument/2006/relationships/image" Target="../media/image10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323850</xdr:colOff>
          <xdr:row>38</xdr:row>
          <xdr:rowOff>104775</xdr:rowOff>
        </xdr:from>
        <xdr:to>
          <xdr:col>3</xdr:col>
          <xdr:colOff>0</xdr:colOff>
          <xdr:row>41</xdr:row>
          <xdr:rowOff>19050</xdr:rowOff>
        </xdr:to>
        <xdr:grpSp>
          <xdr:nvGrpSpPr>
            <xdr:cNvPr id="1381" name="Group 95">
              <a:extLs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057275" y="7048500"/>
              <a:ext cx="828675" cy="457200"/>
              <a:chOff x="111" y="734"/>
              <a:chExt cx="87" cy="48"/>
            </a:xfrm>
          </xdr:grpSpPr>
          <xdr:sp macro="" textlink="">
            <xdr:nvSpPr>
              <xdr:cNvPr id="1112" name="aussen" hidden="1">
                <a:extLst>
                  <a:ext uri="{63B3BB69-23CF-44E3-9099-C40C66FF867C}">
                    <a14:compatExt spid="_x0000_s1112"/>
                  </a:ext>
                  <a:ext uri="{FF2B5EF4-FFF2-40B4-BE49-F238E27FC236}">
                    <a16:creationId xmlns:a16="http://schemas.microsoft.com/office/drawing/2014/main" id="{00000000-0008-0000-0000-000058040000}"/>
                  </a:ext>
                </a:extLst>
              </xdr:cNvPr>
              <xdr:cNvSpPr/>
            </xdr:nvSpPr>
            <xdr:spPr bwMode="auto">
              <a:xfrm>
                <a:off x="115" y="741"/>
                <a:ext cx="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RAL</a:t>
                </a:r>
              </a:p>
            </xdr:txBody>
          </xdr:sp>
          <xdr:sp macro="" textlink="">
            <xdr:nvSpPr>
              <xdr:cNvPr id="1113" name="Farbpalette" hidden="1">
                <a:extLst>
                  <a:ext uri="{63B3BB69-23CF-44E3-9099-C40C66FF867C}">
                    <a14:compatExt spid="_x0000_s1113"/>
                  </a:ext>
                  <a:ext uri="{FF2B5EF4-FFF2-40B4-BE49-F238E27FC236}">
                    <a16:creationId xmlns:a16="http://schemas.microsoft.com/office/drawing/2014/main" id="{00000000-0008-0000-0000-000059040000}"/>
                  </a:ext>
                </a:extLst>
              </xdr:cNvPr>
              <xdr:cNvSpPr/>
            </xdr:nvSpPr>
            <xdr:spPr bwMode="auto">
              <a:xfrm>
                <a:off x="111" y="734"/>
                <a:ext cx="87" cy="4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Farbpalette</a:t>
                </a:r>
              </a:p>
            </xdr:txBody>
          </xdr:sp>
          <xdr:sp macro="" textlink="">
            <xdr:nvSpPr>
              <xdr:cNvPr id="1114" name="innen" hidden="1">
                <a:extLst>
                  <a:ext uri="{63B3BB69-23CF-44E3-9099-C40C66FF867C}">
                    <a14:compatExt spid="_x0000_s1114"/>
                  </a:ext>
                  <a:ext uri="{FF2B5EF4-FFF2-40B4-BE49-F238E27FC236}">
                    <a16:creationId xmlns:a16="http://schemas.microsoft.com/office/drawing/2014/main" id="{00000000-0008-0000-0000-00005A040000}"/>
                  </a:ext>
                </a:extLst>
              </xdr:cNvPr>
              <xdr:cNvSpPr/>
            </xdr:nvSpPr>
            <xdr:spPr bwMode="auto">
              <a:xfrm>
                <a:off x="115" y="758"/>
                <a:ext cx="7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NCS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38</xdr:row>
          <xdr:rowOff>104775</xdr:rowOff>
        </xdr:from>
        <xdr:to>
          <xdr:col>1</xdr:col>
          <xdr:colOff>219075</xdr:colOff>
          <xdr:row>42</xdr:row>
          <xdr:rowOff>9525</xdr:rowOff>
        </xdr:to>
        <xdr:grpSp>
          <xdr:nvGrpSpPr>
            <xdr:cNvPr id="1382" name="Group 99">
              <a:extLs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100" y="7048500"/>
              <a:ext cx="914400" cy="628650"/>
              <a:chOff x="4" y="739"/>
              <a:chExt cx="96" cy="66"/>
            </a:xfrm>
          </xdr:grpSpPr>
          <xdr:sp macro="" textlink="">
            <xdr:nvSpPr>
              <xdr:cNvPr id="1100" name="aussen" hidden="1">
                <a:extLst>
                  <a:ext uri="{63B3BB69-23CF-44E3-9099-C40C66FF867C}">
                    <a14:compatExt spid="_x0000_s1100"/>
                  </a:ext>
                  <a:ext uri="{FF2B5EF4-FFF2-40B4-BE49-F238E27FC236}">
                    <a16:creationId xmlns:a16="http://schemas.microsoft.com/office/drawing/2014/main" id="{00000000-0008-0000-0000-00004C040000}"/>
                  </a:ext>
                </a:extLst>
              </xdr:cNvPr>
              <xdr:cNvSpPr/>
            </xdr:nvSpPr>
            <xdr:spPr bwMode="auto">
              <a:xfrm>
                <a:off x="8" y="746"/>
                <a:ext cx="67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aussen</a:t>
                </a:r>
              </a:p>
            </xdr:txBody>
          </xdr:sp>
          <xdr:sp macro="" textlink="">
            <xdr:nvSpPr>
              <xdr:cNvPr id="1101" name="Anwendung" hidden="1">
                <a:extLst>
                  <a:ext uri="{63B3BB69-23CF-44E3-9099-C40C66FF867C}">
                    <a14:compatExt spid="_x0000_s1101"/>
                  </a:ext>
                  <a:ext uri="{FF2B5EF4-FFF2-40B4-BE49-F238E27FC236}">
                    <a16:creationId xmlns:a16="http://schemas.microsoft.com/office/drawing/2014/main" id="{00000000-0008-0000-0000-00004D040000}"/>
                  </a:ext>
                </a:extLst>
              </xdr:cNvPr>
              <xdr:cNvSpPr/>
            </xdr:nvSpPr>
            <xdr:spPr bwMode="auto">
              <a:xfrm>
                <a:off x="4" y="739"/>
                <a:ext cx="96" cy="6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Beschichtung</a:t>
                </a:r>
              </a:p>
            </xdr:txBody>
          </xdr:sp>
          <xdr:sp macro="" textlink="">
            <xdr:nvSpPr>
              <xdr:cNvPr id="1102" name="innen" hidden="1">
                <a:extLst>
                  <a:ext uri="{63B3BB69-23CF-44E3-9099-C40C66FF867C}">
                    <a14:compatExt spid="_x0000_s1102"/>
                  </a:ext>
                  <a:ext uri="{FF2B5EF4-FFF2-40B4-BE49-F238E27FC236}">
                    <a16:creationId xmlns:a16="http://schemas.microsoft.com/office/drawing/2014/main" id="{00000000-0008-0000-0000-00004E040000}"/>
                  </a:ext>
                </a:extLst>
              </xdr:cNvPr>
              <xdr:cNvSpPr/>
            </xdr:nvSpPr>
            <xdr:spPr bwMode="auto">
              <a:xfrm>
                <a:off x="8" y="763"/>
                <a:ext cx="7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innen</a:t>
                </a:r>
              </a:p>
            </xdr:txBody>
          </xdr:sp>
          <xdr:sp macro="" textlink="">
            <xdr:nvSpPr>
              <xdr:cNvPr id="1121" name="innen" hidden="1">
                <a:extLst>
                  <a:ext uri="{63B3BB69-23CF-44E3-9099-C40C66FF867C}">
                    <a14:compatExt spid="_x0000_s1121"/>
                  </a:ext>
                  <a:ext uri="{FF2B5EF4-FFF2-40B4-BE49-F238E27FC236}">
                    <a16:creationId xmlns:a16="http://schemas.microsoft.com/office/drawing/2014/main" id="{00000000-0008-0000-0000-000061040000}"/>
                  </a:ext>
                </a:extLst>
              </xdr:cNvPr>
              <xdr:cNvSpPr/>
            </xdr:nvSpPr>
            <xdr:spPr bwMode="auto">
              <a:xfrm>
                <a:off x="8" y="781"/>
                <a:ext cx="78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de-CH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keine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13</xdr:row>
          <xdr:rowOff>171450</xdr:rowOff>
        </xdr:from>
        <xdr:to>
          <xdr:col>17</xdr:col>
          <xdr:colOff>552450</xdr:colOff>
          <xdr:row>15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12</xdr:row>
          <xdr:rowOff>171450</xdr:rowOff>
        </xdr:from>
        <xdr:to>
          <xdr:col>17</xdr:col>
          <xdr:colOff>552450</xdr:colOff>
          <xdr:row>14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17</xdr:row>
          <xdr:rowOff>171450</xdr:rowOff>
        </xdr:from>
        <xdr:to>
          <xdr:col>17</xdr:col>
          <xdr:colOff>552450</xdr:colOff>
          <xdr:row>19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11</xdr:row>
          <xdr:rowOff>171450</xdr:rowOff>
        </xdr:from>
        <xdr:to>
          <xdr:col>17</xdr:col>
          <xdr:colOff>552450</xdr:colOff>
          <xdr:row>13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15</xdr:row>
          <xdr:rowOff>171450</xdr:rowOff>
        </xdr:from>
        <xdr:to>
          <xdr:col>17</xdr:col>
          <xdr:colOff>552450</xdr:colOff>
          <xdr:row>17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19</xdr:row>
          <xdr:rowOff>171450</xdr:rowOff>
        </xdr:from>
        <xdr:to>
          <xdr:col>17</xdr:col>
          <xdr:colOff>552450</xdr:colOff>
          <xdr:row>21</xdr:row>
          <xdr:rowOff>28575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21</xdr:row>
          <xdr:rowOff>171450</xdr:rowOff>
        </xdr:from>
        <xdr:to>
          <xdr:col>17</xdr:col>
          <xdr:colOff>552450</xdr:colOff>
          <xdr:row>23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23</xdr:row>
          <xdr:rowOff>171450</xdr:rowOff>
        </xdr:from>
        <xdr:to>
          <xdr:col>17</xdr:col>
          <xdr:colOff>552450</xdr:colOff>
          <xdr:row>25</xdr:row>
          <xdr:rowOff>28575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25</xdr:row>
          <xdr:rowOff>171450</xdr:rowOff>
        </xdr:from>
        <xdr:to>
          <xdr:col>17</xdr:col>
          <xdr:colOff>552450</xdr:colOff>
          <xdr:row>27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27</xdr:row>
          <xdr:rowOff>171450</xdr:rowOff>
        </xdr:from>
        <xdr:to>
          <xdr:col>17</xdr:col>
          <xdr:colOff>552450</xdr:colOff>
          <xdr:row>29</xdr:row>
          <xdr:rowOff>28575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29</xdr:row>
          <xdr:rowOff>171450</xdr:rowOff>
        </xdr:from>
        <xdr:to>
          <xdr:col>17</xdr:col>
          <xdr:colOff>552450</xdr:colOff>
          <xdr:row>31</xdr:row>
          <xdr:rowOff>28575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14</xdr:row>
          <xdr:rowOff>171450</xdr:rowOff>
        </xdr:from>
        <xdr:to>
          <xdr:col>17</xdr:col>
          <xdr:colOff>552450</xdr:colOff>
          <xdr:row>16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16</xdr:row>
          <xdr:rowOff>171450</xdr:rowOff>
        </xdr:from>
        <xdr:to>
          <xdr:col>17</xdr:col>
          <xdr:colOff>552450</xdr:colOff>
          <xdr:row>18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18</xdr:row>
          <xdr:rowOff>171450</xdr:rowOff>
        </xdr:from>
        <xdr:to>
          <xdr:col>17</xdr:col>
          <xdr:colOff>552450</xdr:colOff>
          <xdr:row>20</xdr:row>
          <xdr:rowOff>28575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20</xdr:row>
          <xdr:rowOff>171450</xdr:rowOff>
        </xdr:from>
        <xdr:to>
          <xdr:col>17</xdr:col>
          <xdr:colOff>552450</xdr:colOff>
          <xdr:row>22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22</xdr:row>
          <xdr:rowOff>171450</xdr:rowOff>
        </xdr:from>
        <xdr:to>
          <xdr:col>17</xdr:col>
          <xdr:colOff>552450</xdr:colOff>
          <xdr:row>24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24</xdr:row>
          <xdr:rowOff>171450</xdr:rowOff>
        </xdr:from>
        <xdr:to>
          <xdr:col>17</xdr:col>
          <xdr:colOff>552450</xdr:colOff>
          <xdr:row>26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26</xdr:row>
          <xdr:rowOff>171450</xdr:rowOff>
        </xdr:from>
        <xdr:to>
          <xdr:col>17</xdr:col>
          <xdr:colOff>552450</xdr:colOff>
          <xdr:row>28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28</xdr:row>
          <xdr:rowOff>171450</xdr:rowOff>
        </xdr:from>
        <xdr:to>
          <xdr:col>17</xdr:col>
          <xdr:colOff>552450</xdr:colOff>
          <xdr:row>30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247650</xdr:colOff>
          <xdr:row>30</xdr:row>
          <xdr:rowOff>171450</xdr:rowOff>
        </xdr:from>
        <xdr:to>
          <xdr:col>17</xdr:col>
          <xdr:colOff>552450</xdr:colOff>
          <xdr:row>32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</xdr:colOff>
      <xdr:row>2</xdr:row>
      <xdr:rowOff>152401</xdr:rowOff>
    </xdr:from>
    <xdr:to>
      <xdr:col>11</xdr:col>
      <xdr:colOff>680728</xdr:colOff>
      <xdr:row>11</xdr:row>
      <xdr:rowOff>164697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542926"/>
          <a:ext cx="3671578" cy="172679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2</xdr:row>
      <xdr:rowOff>19050</xdr:rowOff>
    </xdr:from>
    <xdr:to>
      <xdr:col>5</xdr:col>
      <xdr:colOff>502747</xdr:colOff>
      <xdr:row>10</xdr:row>
      <xdr:rowOff>161752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5" y="400050"/>
          <a:ext cx="3541222" cy="166670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26</xdr:row>
      <xdr:rowOff>86624</xdr:rowOff>
    </xdr:from>
    <xdr:to>
      <xdr:col>5</xdr:col>
      <xdr:colOff>704850</xdr:colOff>
      <xdr:row>35</xdr:row>
      <xdr:rowOff>133350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5077724"/>
          <a:ext cx="3733800" cy="176122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14</xdr:row>
      <xdr:rowOff>95250</xdr:rowOff>
    </xdr:from>
    <xdr:to>
      <xdr:col>5</xdr:col>
      <xdr:colOff>604802</xdr:colOff>
      <xdr:row>23</xdr:row>
      <xdr:rowOff>95250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2790825"/>
          <a:ext cx="3605177" cy="17145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26</xdr:row>
      <xdr:rowOff>114301</xdr:rowOff>
    </xdr:from>
    <xdr:to>
      <xdr:col>11</xdr:col>
      <xdr:colOff>736372</xdr:colOff>
      <xdr:row>35</xdr:row>
      <xdr:rowOff>111357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0" y="5114926"/>
          <a:ext cx="3736747" cy="1711556"/>
        </a:xfrm>
        <a:prstGeom prst="rect">
          <a:avLst/>
        </a:prstGeom>
      </xdr:spPr>
    </xdr:pic>
    <xdr:clientData/>
  </xdr:twoCellAnchor>
  <xdr:twoCellAnchor editAs="oneCell">
    <xdr:from>
      <xdr:col>7</xdr:col>
      <xdr:colOff>38099</xdr:colOff>
      <xdr:row>14</xdr:row>
      <xdr:rowOff>66675</xdr:rowOff>
    </xdr:from>
    <xdr:to>
      <xdr:col>11</xdr:col>
      <xdr:colOff>619220</xdr:colOff>
      <xdr:row>23</xdr:row>
      <xdr:rowOff>104775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1974" y="2762250"/>
          <a:ext cx="3629121" cy="1752600"/>
        </a:xfrm>
        <a:prstGeom prst="rect">
          <a:avLst/>
        </a:prstGeom>
      </xdr:spPr>
    </xdr:pic>
    <xdr:clientData/>
  </xdr:twoCellAnchor>
  <xdr:twoCellAnchor editAs="oneCell">
    <xdr:from>
      <xdr:col>13</xdr:col>
      <xdr:colOff>162104</xdr:colOff>
      <xdr:row>14</xdr:row>
      <xdr:rowOff>57149</xdr:rowOff>
    </xdr:from>
    <xdr:to>
      <xdr:col>17</xdr:col>
      <xdr:colOff>636148</xdr:colOff>
      <xdr:row>23</xdr:row>
      <xdr:rowOff>171450</xdr:rowOff>
    </xdr:to>
    <xdr:pic>
      <xdr:nvPicPr>
        <xdr:cNvPr id="19" name="Grafik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629" y="2752724"/>
          <a:ext cx="3522044" cy="182880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39315</xdr:rowOff>
    </xdr:from>
    <xdr:to>
      <xdr:col>16</xdr:col>
      <xdr:colOff>161925</xdr:colOff>
      <xdr:row>10</xdr:row>
      <xdr:rowOff>82899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620340"/>
          <a:ext cx="1685925" cy="1377084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19050</xdr:colOff>
      <xdr:row>26</xdr:row>
      <xdr:rowOff>74751</xdr:rowOff>
    </xdr:from>
    <xdr:to>
      <xdr:col>16</xdr:col>
      <xdr:colOff>600074</xdr:colOff>
      <xdr:row>34</xdr:row>
      <xdr:rowOff>166320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575" y="5075376"/>
          <a:ext cx="2105024" cy="1615569"/>
        </a:xfrm>
        <a:prstGeom prst="rect">
          <a:avLst/>
        </a:prstGeom>
      </xdr:spPr>
    </xdr:pic>
    <xdr:clientData/>
  </xdr:twoCellAnchor>
  <xdr:twoCellAnchor editAs="oneCell">
    <xdr:from>
      <xdr:col>20</xdr:col>
      <xdr:colOff>104992</xdr:colOff>
      <xdr:row>26</xdr:row>
      <xdr:rowOff>171449</xdr:rowOff>
    </xdr:from>
    <xdr:to>
      <xdr:col>22</xdr:col>
      <xdr:colOff>634487</xdr:colOff>
      <xdr:row>35</xdr:row>
      <xdr:rowOff>32970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16167" y="5172074"/>
          <a:ext cx="2053495" cy="1576021"/>
        </a:xfrm>
        <a:prstGeom prst="rect">
          <a:avLst/>
        </a:prstGeom>
      </xdr:spPr>
    </xdr:pic>
    <xdr:clientData/>
  </xdr:twoCellAnchor>
  <xdr:twoCellAnchor editAs="oneCell">
    <xdr:from>
      <xdr:col>19</xdr:col>
      <xdr:colOff>638175</xdr:colOff>
      <xdr:row>14</xdr:row>
      <xdr:rowOff>86330</xdr:rowOff>
    </xdr:from>
    <xdr:to>
      <xdr:col>23</xdr:col>
      <xdr:colOff>219075</xdr:colOff>
      <xdr:row>22</xdr:row>
      <xdr:rowOff>28661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87350" y="2781905"/>
          <a:ext cx="2628900" cy="1466331"/>
        </a:xfrm>
        <a:prstGeom prst="rect">
          <a:avLst/>
        </a:prstGeom>
      </xdr:spPr>
    </xdr:pic>
    <xdr:clientData/>
  </xdr:twoCellAnchor>
  <xdr:twoCellAnchor editAs="oneCell">
    <xdr:from>
      <xdr:col>20</xdr:col>
      <xdr:colOff>47624</xdr:colOff>
      <xdr:row>2</xdr:row>
      <xdr:rowOff>79391</xdr:rowOff>
    </xdr:from>
    <xdr:to>
      <xdr:col>22</xdr:col>
      <xdr:colOff>733425</xdr:colOff>
      <xdr:row>11</xdr:row>
      <xdr:rowOff>74775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58799" y="469916"/>
          <a:ext cx="2209801" cy="1709884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238125</xdr:colOff>
      <xdr:row>37</xdr:row>
      <xdr:rowOff>95250</xdr:rowOff>
    </xdr:from>
    <xdr:to>
      <xdr:col>10</xdr:col>
      <xdr:colOff>161925</xdr:colOff>
      <xdr:row>39</xdr:row>
      <xdr:rowOff>180975</xdr:rowOff>
    </xdr:to>
    <xdr:sp macro="" textlink="">
      <xdr:nvSpPr>
        <xdr:cNvPr id="2050" name="Object 2" hidden="1">
          <a:extLst>
            <a:ext uri="{63B3BB69-23CF-44E3-9099-C40C66FF867C}">
              <a14:compatExt xmlns:a14="http://schemas.microsoft.com/office/drawing/2010/main" spid="_x0000_s2050"/>
            </a:ex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68"/>
  <sheetViews>
    <sheetView tabSelected="1" zoomScaleNormal="100" workbookViewId="0">
      <selection activeCell="M15" sqref="M15"/>
    </sheetView>
  </sheetViews>
  <sheetFormatPr baseColWidth="10" defaultRowHeight="14.25" x14ac:dyDescent="0.2"/>
  <cols>
    <col min="1" max="1" width="11" style="8" customWidth="1"/>
    <col min="2" max="2" width="7.5703125" style="8" customWidth="1"/>
    <col min="3" max="3" width="9.7109375" style="8" customWidth="1"/>
    <col min="4" max="5" width="10.140625" style="8" customWidth="1"/>
    <col min="6" max="6" width="14.5703125" style="8" bestFit="1" customWidth="1"/>
    <col min="7" max="7" width="13.85546875" style="8" customWidth="1"/>
    <col min="8" max="8" width="13" style="8" bestFit="1" customWidth="1"/>
    <col min="9" max="9" width="10" style="8" bestFit="1" customWidth="1"/>
    <col min="10" max="13" width="10" style="8" customWidth="1"/>
    <col min="14" max="14" width="12" style="8" bestFit="1" customWidth="1"/>
    <col min="15" max="15" width="14.5703125" style="8" customWidth="1"/>
    <col min="16" max="16" width="9.28515625" style="8" customWidth="1"/>
    <col min="17" max="17" width="11.42578125" style="8" customWidth="1"/>
    <col min="18" max="18" width="13.28515625" style="8" bestFit="1" customWidth="1"/>
    <col min="19" max="16384" width="11.42578125" style="8"/>
  </cols>
  <sheetData>
    <row r="1" spans="1:19" ht="15" x14ac:dyDescent="0.25">
      <c r="A1" s="7" t="s">
        <v>149</v>
      </c>
      <c r="R1" s="9" t="s">
        <v>148</v>
      </c>
    </row>
    <row r="2" spans="1:19" ht="15" x14ac:dyDescent="0.25">
      <c r="L2" s="66" t="s">
        <v>146</v>
      </c>
    </row>
    <row r="3" spans="1:19" ht="15" x14ac:dyDescent="0.25">
      <c r="A3" s="7" t="s">
        <v>50</v>
      </c>
      <c r="C3" s="101"/>
      <c r="D3" s="101"/>
      <c r="E3" s="101"/>
      <c r="F3" s="101"/>
      <c r="G3" s="39" t="s">
        <v>74</v>
      </c>
      <c r="H3" s="111"/>
      <c r="I3" s="112"/>
      <c r="J3" s="112"/>
      <c r="K3" s="113"/>
      <c r="L3" s="102" t="s">
        <v>132</v>
      </c>
      <c r="M3" s="103"/>
      <c r="N3" s="103"/>
      <c r="O3" s="103"/>
      <c r="P3" s="103"/>
      <c r="Q3" s="103"/>
      <c r="R3" s="104"/>
    </row>
    <row r="4" spans="1:19" ht="15" x14ac:dyDescent="0.25">
      <c r="A4" s="7" t="s">
        <v>51</v>
      </c>
      <c r="C4" s="81"/>
      <c r="D4" s="81"/>
      <c r="E4" s="81"/>
      <c r="F4" s="81"/>
      <c r="G4" s="39" t="s">
        <v>75</v>
      </c>
      <c r="H4" s="71"/>
      <c r="I4" s="72"/>
      <c r="J4" s="72"/>
      <c r="K4" s="73"/>
      <c r="L4" s="105" t="s">
        <v>117</v>
      </c>
      <c r="M4" s="106"/>
      <c r="N4" s="106"/>
      <c r="O4" s="106"/>
      <c r="P4" s="106"/>
      <c r="Q4" s="106"/>
      <c r="R4" s="107"/>
    </row>
    <row r="5" spans="1:19" ht="15" x14ac:dyDescent="0.25">
      <c r="A5" s="7" t="s">
        <v>16</v>
      </c>
      <c r="C5" s="81"/>
      <c r="D5" s="81"/>
      <c r="E5" s="81"/>
      <c r="F5" s="81"/>
      <c r="G5" s="39"/>
      <c r="H5" s="74"/>
      <c r="I5" s="75"/>
      <c r="J5" s="75"/>
      <c r="K5" s="76"/>
      <c r="L5" s="108" t="s">
        <v>118</v>
      </c>
      <c r="M5" s="109"/>
      <c r="N5" s="109"/>
      <c r="O5" s="109"/>
      <c r="P5" s="109"/>
      <c r="Q5" s="109"/>
      <c r="R5" s="110"/>
    </row>
    <row r="6" spans="1:19" ht="15" x14ac:dyDescent="0.25">
      <c r="A6" s="7" t="s">
        <v>17</v>
      </c>
      <c r="C6" s="81"/>
      <c r="D6" s="81"/>
      <c r="E6" s="81"/>
      <c r="F6" s="81"/>
    </row>
    <row r="7" spans="1:19" ht="15" x14ac:dyDescent="0.25">
      <c r="A7" s="7" t="s">
        <v>18</v>
      </c>
      <c r="C7" s="81"/>
      <c r="D7" s="81"/>
      <c r="E7" s="81"/>
      <c r="F7" s="81"/>
      <c r="G7" s="39" t="s">
        <v>76</v>
      </c>
      <c r="H7" s="92"/>
      <c r="I7" s="93"/>
      <c r="J7" s="93"/>
      <c r="K7" s="94"/>
      <c r="L7" s="83" t="s">
        <v>145</v>
      </c>
      <c r="M7" s="84"/>
      <c r="N7" s="84"/>
      <c r="O7" s="84"/>
      <c r="P7" s="84"/>
      <c r="Q7" s="84"/>
      <c r="R7" s="85"/>
    </row>
    <row r="8" spans="1:19" ht="15" x14ac:dyDescent="0.25">
      <c r="A8" s="7" t="s">
        <v>20</v>
      </c>
      <c r="C8" s="81"/>
      <c r="D8" s="81"/>
      <c r="E8" s="81"/>
      <c r="F8" s="81"/>
      <c r="G8" s="39" t="s">
        <v>75</v>
      </c>
      <c r="H8" s="95"/>
      <c r="I8" s="96"/>
      <c r="J8" s="96"/>
      <c r="K8" s="97"/>
      <c r="L8" s="86"/>
      <c r="M8" s="87"/>
      <c r="N8" s="87"/>
      <c r="O8" s="87"/>
      <c r="P8" s="87"/>
      <c r="Q8" s="87"/>
      <c r="R8" s="88"/>
    </row>
    <row r="9" spans="1:19" ht="15" x14ac:dyDescent="0.25">
      <c r="A9" s="7" t="s">
        <v>73</v>
      </c>
      <c r="C9" s="81"/>
      <c r="D9" s="81"/>
      <c r="E9" s="81"/>
      <c r="F9" s="81"/>
      <c r="H9" s="98"/>
      <c r="I9" s="99"/>
      <c r="J9" s="99"/>
      <c r="K9" s="100"/>
      <c r="L9" s="89"/>
      <c r="M9" s="90"/>
      <c r="N9" s="90"/>
      <c r="O9" s="90"/>
      <c r="P9" s="90"/>
      <c r="Q9" s="90"/>
      <c r="R9" s="91"/>
    </row>
    <row r="10" spans="1:19" x14ac:dyDescent="0.2">
      <c r="C10" s="10"/>
      <c r="D10" s="10"/>
      <c r="E10" s="10"/>
      <c r="F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9" ht="15" x14ac:dyDescent="0.25">
      <c r="A11" s="11" t="s">
        <v>15</v>
      </c>
      <c r="B11" s="12" t="s">
        <v>0</v>
      </c>
      <c r="C11" s="12" t="s">
        <v>77</v>
      </c>
      <c r="D11" s="12" t="s">
        <v>1</v>
      </c>
      <c r="E11" s="12" t="s">
        <v>7</v>
      </c>
      <c r="F11" s="12" t="s">
        <v>5</v>
      </c>
      <c r="G11" s="12" t="s">
        <v>3</v>
      </c>
      <c r="H11" s="12" t="s">
        <v>2</v>
      </c>
      <c r="I11" s="12" t="s">
        <v>92</v>
      </c>
      <c r="J11" s="12" t="s">
        <v>92</v>
      </c>
      <c r="K11" s="12" t="s">
        <v>93</v>
      </c>
      <c r="L11" s="12" t="s">
        <v>93</v>
      </c>
      <c r="M11" s="12" t="s">
        <v>95</v>
      </c>
      <c r="N11" s="12" t="s">
        <v>97</v>
      </c>
      <c r="O11" s="12" t="s">
        <v>113</v>
      </c>
      <c r="P11" s="12" t="s">
        <v>6</v>
      </c>
      <c r="Q11" s="12"/>
      <c r="R11" s="13" t="s">
        <v>78</v>
      </c>
    </row>
    <row r="12" spans="1:19" ht="15" x14ac:dyDescent="0.25">
      <c r="A12" s="14"/>
      <c r="B12" s="15"/>
      <c r="C12" s="15" t="s">
        <v>4</v>
      </c>
      <c r="D12" s="15" t="s">
        <v>4</v>
      </c>
      <c r="E12" s="15"/>
      <c r="F12" s="15" t="s">
        <v>4</v>
      </c>
      <c r="G12" s="15" t="s">
        <v>23</v>
      </c>
      <c r="H12" s="15" t="s">
        <v>23</v>
      </c>
      <c r="I12" s="15" t="s">
        <v>0</v>
      </c>
      <c r="J12" s="15" t="s">
        <v>94</v>
      </c>
      <c r="K12" s="15" t="s">
        <v>0</v>
      </c>
      <c r="L12" s="15" t="s">
        <v>97</v>
      </c>
      <c r="M12" s="15" t="s">
        <v>96</v>
      </c>
      <c r="N12" s="15" t="s">
        <v>98</v>
      </c>
      <c r="O12" s="15" t="s">
        <v>23</v>
      </c>
      <c r="P12" s="15" t="s">
        <v>13</v>
      </c>
      <c r="Q12" s="15"/>
      <c r="R12" s="16" t="s">
        <v>79</v>
      </c>
      <c r="S12" s="8" t="str">
        <f>IF(AND(H13="Ja",G13="Nein"),"Achtung, ein Putzbord kann nur zusammen mit einem Stehbord bestellt werden.","")</f>
        <v/>
      </c>
    </row>
    <row r="13" spans="1:19" x14ac:dyDescent="0.2">
      <c r="A13" s="40"/>
      <c r="B13" s="36"/>
      <c r="C13" s="37"/>
      <c r="D13" s="37"/>
      <c r="E13" s="36"/>
      <c r="F13" s="38"/>
      <c r="G13" s="17"/>
      <c r="H13" s="17"/>
      <c r="I13" s="44"/>
      <c r="J13" s="44"/>
      <c r="K13" s="44"/>
      <c r="L13" s="44"/>
      <c r="M13" s="44"/>
      <c r="N13" s="64">
        <f>IF(AND(NOT( ISBLANK(E13)),D13&gt;3900),INT(D13/3900),0)</f>
        <v>0</v>
      </c>
      <c r="O13" s="44"/>
      <c r="P13" s="6" t="str">
        <f>IF(AND(E13&lt;&gt;"",C13*D13*F13&lt;&gt;0),(C13)*(D13)*F13*VLOOKUP(E13,Material,2,FALSE)/10^6*B13,"")</f>
        <v/>
      </c>
      <c r="Q13" s="6"/>
      <c r="R13" s="41"/>
      <c r="S13" s="8" t="str">
        <f t="shared" ref="S13:S31" si="0">IF(AND(H14="Ja",G14="Nein"),"Achtung, ein Putzbord kann nur zusammen mit einem Stehbord bestellt werden.","")</f>
        <v/>
      </c>
    </row>
    <row r="14" spans="1:19" x14ac:dyDescent="0.2">
      <c r="A14" s="40"/>
      <c r="B14" s="36"/>
      <c r="C14" s="37"/>
      <c r="D14" s="37"/>
      <c r="E14" s="36"/>
      <c r="F14" s="38"/>
      <c r="G14" s="17"/>
      <c r="H14" s="17"/>
      <c r="I14" s="44"/>
      <c r="J14" s="44"/>
      <c r="K14" s="44"/>
      <c r="L14" s="44"/>
      <c r="M14" s="44"/>
      <c r="N14" s="64">
        <f t="shared" ref="N14:N32" si="1">IF(AND(NOT( ISBLANK(E14)),D14&gt;3900),INT(D14/3900),0)</f>
        <v>0</v>
      </c>
      <c r="O14" s="44"/>
      <c r="P14" s="6" t="str">
        <f t="shared" ref="P14:P32" si="2">IF(E14&lt;&gt;"",C14*D14*F14*VLOOKUP(E14,Material,2,FALSE)/10^6*B14,"")</f>
        <v/>
      </c>
      <c r="Q14" s="6"/>
      <c r="R14" s="41"/>
      <c r="S14" s="8" t="str">
        <f t="shared" si="0"/>
        <v/>
      </c>
    </row>
    <row r="15" spans="1:19" x14ac:dyDescent="0.2">
      <c r="A15" s="40"/>
      <c r="B15" s="36"/>
      <c r="C15" s="37"/>
      <c r="D15" s="37"/>
      <c r="E15" s="36"/>
      <c r="F15" s="38"/>
      <c r="G15" s="17"/>
      <c r="H15" s="17"/>
      <c r="I15" s="44"/>
      <c r="J15" s="44"/>
      <c r="K15" s="44"/>
      <c r="L15" s="44"/>
      <c r="M15" s="44"/>
      <c r="N15" s="64">
        <f t="shared" si="1"/>
        <v>0</v>
      </c>
      <c r="O15" s="44"/>
      <c r="P15" s="6" t="str">
        <f t="shared" si="2"/>
        <v/>
      </c>
      <c r="Q15" s="6"/>
      <c r="R15" s="41"/>
      <c r="S15" s="8" t="str">
        <f t="shared" si="0"/>
        <v/>
      </c>
    </row>
    <row r="16" spans="1:19" x14ac:dyDescent="0.2">
      <c r="A16" s="40"/>
      <c r="B16" s="36"/>
      <c r="C16" s="37"/>
      <c r="D16" s="37"/>
      <c r="E16" s="36"/>
      <c r="F16" s="38"/>
      <c r="G16" s="17"/>
      <c r="H16" s="17"/>
      <c r="I16" s="44"/>
      <c r="J16" s="44"/>
      <c r="K16" s="44"/>
      <c r="L16" s="44"/>
      <c r="M16" s="44"/>
      <c r="N16" s="64">
        <f t="shared" si="1"/>
        <v>0</v>
      </c>
      <c r="O16" s="44"/>
      <c r="P16" s="6" t="str">
        <f t="shared" si="2"/>
        <v/>
      </c>
      <c r="Q16" s="6"/>
      <c r="R16" s="41"/>
      <c r="S16" s="8" t="str">
        <f t="shared" si="0"/>
        <v/>
      </c>
    </row>
    <row r="17" spans="1:19" x14ac:dyDescent="0.2">
      <c r="A17" s="40"/>
      <c r="B17" s="36"/>
      <c r="C17" s="37"/>
      <c r="D17" s="37"/>
      <c r="E17" s="36"/>
      <c r="F17" s="38"/>
      <c r="G17" s="17"/>
      <c r="H17" s="17"/>
      <c r="I17" s="44"/>
      <c r="J17" s="44"/>
      <c r="K17" s="44"/>
      <c r="L17" s="44"/>
      <c r="M17" s="44"/>
      <c r="N17" s="64">
        <f t="shared" si="1"/>
        <v>0</v>
      </c>
      <c r="O17" s="44"/>
      <c r="P17" s="6" t="str">
        <f t="shared" si="2"/>
        <v/>
      </c>
      <c r="Q17" s="6"/>
      <c r="R17" s="41"/>
      <c r="S17" s="8" t="str">
        <f t="shared" si="0"/>
        <v/>
      </c>
    </row>
    <row r="18" spans="1:19" x14ac:dyDescent="0.2">
      <c r="A18" s="40"/>
      <c r="B18" s="36"/>
      <c r="C18" s="37"/>
      <c r="D18" s="37"/>
      <c r="E18" s="36"/>
      <c r="F18" s="38"/>
      <c r="G18" s="17"/>
      <c r="H18" s="17"/>
      <c r="I18" s="44"/>
      <c r="J18" s="44"/>
      <c r="K18" s="44"/>
      <c r="L18" s="44"/>
      <c r="M18" s="44"/>
      <c r="N18" s="64">
        <f t="shared" si="1"/>
        <v>0</v>
      </c>
      <c r="O18" s="44"/>
      <c r="P18" s="6" t="str">
        <f t="shared" si="2"/>
        <v/>
      </c>
      <c r="Q18" s="6"/>
      <c r="R18" s="41"/>
      <c r="S18" s="8" t="str">
        <f t="shared" si="0"/>
        <v/>
      </c>
    </row>
    <row r="19" spans="1:19" x14ac:dyDescent="0.2">
      <c r="A19" s="40"/>
      <c r="B19" s="36"/>
      <c r="C19" s="37"/>
      <c r="D19" s="37"/>
      <c r="E19" s="36"/>
      <c r="F19" s="38"/>
      <c r="G19" s="17"/>
      <c r="H19" s="17"/>
      <c r="I19" s="44"/>
      <c r="J19" s="44"/>
      <c r="K19" s="44"/>
      <c r="L19" s="44"/>
      <c r="M19" s="44"/>
      <c r="N19" s="64">
        <f t="shared" si="1"/>
        <v>0</v>
      </c>
      <c r="O19" s="44"/>
      <c r="P19" s="6" t="str">
        <f t="shared" si="2"/>
        <v/>
      </c>
      <c r="Q19" s="6"/>
      <c r="R19" s="41"/>
      <c r="S19" s="8" t="str">
        <f t="shared" si="0"/>
        <v/>
      </c>
    </row>
    <row r="20" spans="1:19" x14ac:dyDescent="0.2">
      <c r="A20" s="40"/>
      <c r="B20" s="36"/>
      <c r="C20" s="37"/>
      <c r="D20" s="37"/>
      <c r="E20" s="36"/>
      <c r="F20" s="38"/>
      <c r="G20" s="17"/>
      <c r="H20" s="17"/>
      <c r="I20" s="44"/>
      <c r="J20" s="44"/>
      <c r="K20" s="44"/>
      <c r="L20" s="44"/>
      <c r="M20" s="44"/>
      <c r="N20" s="64">
        <f t="shared" si="1"/>
        <v>0</v>
      </c>
      <c r="O20" s="44"/>
      <c r="P20" s="6" t="str">
        <f t="shared" si="2"/>
        <v/>
      </c>
      <c r="Q20" s="6"/>
      <c r="R20" s="41"/>
      <c r="S20" s="8" t="str">
        <f t="shared" si="0"/>
        <v/>
      </c>
    </row>
    <row r="21" spans="1:19" x14ac:dyDescent="0.2">
      <c r="A21" s="40"/>
      <c r="B21" s="36"/>
      <c r="C21" s="37"/>
      <c r="D21" s="37"/>
      <c r="E21" s="36"/>
      <c r="F21" s="38"/>
      <c r="G21" s="17"/>
      <c r="H21" s="17"/>
      <c r="I21" s="44"/>
      <c r="J21" s="44"/>
      <c r="K21" s="44"/>
      <c r="L21" s="44"/>
      <c r="M21" s="44"/>
      <c r="N21" s="64">
        <f t="shared" si="1"/>
        <v>0</v>
      </c>
      <c r="O21" s="44"/>
      <c r="P21" s="6" t="str">
        <f t="shared" si="2"/>
        <v/>
      </c>
      <c r="Q21" s="6"/>
      <c r="R21" s="41"/>
      <c r="S21" s="8" t="str">
        <f t="shared" si="0"/>
        <v/>
      </c>
    </row>
    <row r="22" spans="1:19" x14ac:dyDescent="0.2">
      <c r="A22" s="40"/>
      <c r="B22" s="36"/>
      <c r="C22" s="37"/>
      <c r="D22" s="37"/>
      <c r="E22" s="36"/>
      <c r="F22" s="38"/>
      <c r="G22" s="17"/>
      <c r="H22" s="17"/>
      <c r="I22" s="44"/>
      <c r="J22" s="44"/>
      <c r="K22" s="44"/>
      <c r="L22" s="44"/>
      <c r="M22" s="44"/>
      <c r="N22" s="64">
        <f t="shared" si="1"/>
        <v>0</v>
      </c>
      <c r="O22" s="44"/>
      <c r="P22" s="6" t="str">
        <f t="shared" si="2"/>
        <v/>
      </c>
      <c r="Q22" s="6"/>
      <c r="R22" s="41"/>
      <c r="S22" s="8" t="str">
        <f t="shared" si="0"/>
        <v/>
      </c>
    </row>
    <row r="23" spans="1:19" x14ac:dyDescent="0.2">
      <c r="A23" s="40"/>
      <c r="B23" s="36"/>
      <c r="C23" s="37"/>
      <c r="D23" s="37"/>
      <c r="E23" s="36"/>
      <c r="F23" s="38"/>
      <c r="G23" s="17"/>
      <c r="H23" s="17"/>
      <c r="I23" s="44"/>
      <c r="J23" s="44"/>
      <c r="K23" s="44"/>
      <c r="L23" s="44"/>
      <c r="M23" s="44"/>
      <c r="N23" s="64">
        <f t="shared" si="1"/>
        <v>0</v>
      </c>
      <c r="O23" s="44"/>
      <c r="P23" s="6" t="str">
        <f t="shared" si="2"/>
        <v/>
      </c>
      <c r="Q23" s="6"/>
      <c r="R23" s="41"/>
      <c r="S23" s="8" t="str">
        <f t="shared" si="0"/>
        <v/>
      </c>
    </row>
    <row r="24" spans="1:19" x14ac:dyDescent="0.2">
      <c r="A24" s="40"/>
      <c r="B24" s="36"/>
      <c r="C24" s="37"/>
      <c r="D24" s="37"/>
      <c r="E24" s="36"/>
      <c r="F24" s="38"/>
      <c r="G24" s="17"/>
      <c r="H24" s="17"/>
      <c r="I24" s="44"/>
      <c r="J24" s="44"/>
      <c r="K24" s="44"/>
      <c r="L24" s="44"/>
      <c r="M24" s="44"/>
      <c r="N24" s="64">
        <f t="shared" si="1"/>
        <v>0</v>
      </c>
      <c r="O24" s="44"/>
      <c r="P24" s="6" t="str">
        <f t="shared" si="2"/>
        <v/>
      </c>
      <c r="Q24" s="6"/>
      <c r="R24" s="41"/>
      <c r="S24" s="8" t="str">
        <f t="shared" si="0"/>
        <v/>
      </c>
    </row>
    <row r="25" spans="1:19" x14ac:dyDescent="0.2">
      <c r="A25" s="40"/>
      <c r="B25" s="36"/>
      <c r="C25" s="37"/>
      <c r="D25" s="37"/>
      <c r="E25" s="36"/>
      <c r="F25" s="38"/>
      <c r="G25" s="17"/>
      <c r="H25" s="17"/>
      <c r="I25" s="44"/>
      <c r="J25" s="44"/>
      <c r="K25" s="44"/>
      <c r="L25" s="44"/>
      <c r="M25" s="44"/>
      <c r="N25" s="64">
        <f t="shared" si="1"/>
        <v>0</v>
      </c>
      <c r="O25" s="44"/>
      <c r="P25" s="6" t="str">
        <f t="shared" si="2"/>
        <v/>
      </c>
      <c r="Q25" s="6"/>
      <c r="R25" s="41"/>
      <c r="S25" s="8" t="str">
        <f t="shared" si="0"/>
        <v/>
      </c>
    </row>
    <row r="26" spans="1:19" x14ac:dyDescent="0.2">
      <c r="A26" s="40"/>
      <c r="B26" s="36"/>
      <c r="C26" s="37"/>
      <c r="D26" s="37"/>
      <c r="E26" s="36"/>
      <c r="F26" s="38"/>
      <c r="G26" s="17"/>
      <c r="H26" s="17"/>
      <c r="I26" s="44"/>
      <c r="J26" s="44"/>
      <c r="K26" s="44"/>
      <c r="L26" s="44"/>
      <c r="M26" s="44"/>
      <c r="N26" s="64">
        <f t="shared" si="1"/>
        <v>0</v>
      </c>
      <c r="O26" s="44"/>
      <c r="P26" s="6" t="str">
        <f t="shared" si="2"/>
        <v/>
      </c>
      <c r="Q26" s="6"/>
      <c r="R26" s="41"/>
      <c r="S26" s="8" t="str">
        <f t="shared" si="0"/>
        <v/>
      </c>
    </row>
    <row r="27" spans="1:19" x14ac:dyDescent="0.2">
      <c r="A27" s="40"/>
      <c r="B27" s="36"/>
      <c r="C27" s="37"/>
      <c r="D27" s="37"/>
      <c r="E27" s="36"/>
      <c r="F27" s="38"/>
      <c r="G27" s="17"/>
      <c r="H27" s="17"/>
      <c r="I27" s="44"/>
      <c r="J27" s="44"/>
      <c r="K27" s="44"/>
      <c r="L27" s="44"/>
      <c r="M27" s="44"/>
      <c r="N27" s="64">
        <f t="shared" si="1"/>
        <v>0</v>
      </c>
      <c r="O27" s="44"/>
      <c r="P27" s="6" t="str">
        <f t="shared" si="2"/>
        <v/>
      </c>
      <c r="Q27" s="6"/>
      <c r="R27" s="41"/>
      <c r="S27" s="8" t="str">
        <f t="shared" si="0"/>
        <v/>
      </c>
    </row>
    <row r="28" spans="1:19" x14ac:dyDescent="0.2">
      <c r="A28" s="40"/>
      <c r="B28" s="36"/>
      <c r="C28" s="37"/>
      <c r="D28" s="37"/>
      <c r="E28" s="36"/>
      <c r="F28" s="38"/>
      <c r="G28" s="17"/>
      <c r="H28" s="17"/>
      <c r="I28" s="44"/>
      <c r="J28" s="44"/>
      <c r="K28" s="44"/>
      <c r="L28" s="44"/>
      <c r="M28" s="44"/>
      <c r="N28" s="64">
        <f t="shared" si="1"/>
        <v>0</v>
      </c>
      <c r="O28" s="44"/>
      <c r="P28" s="6" t="str">
        <f t="shared" si="2"/>
        <v/>
      </c>
      <c r="Q28" s="6"/>
      <c r="R28" s="41"/>
      <c r="S28" s="8" t="str">
        <f t="shared" si="0"/>
        <v/>
      </c>
    </row>
    <row r="29" spans="1:19" x14ac:dyDescent="0.2">
      <c r="A29" s="40"/>
      <c r="B29" s="36"/>
      <c r="C29" s="37"/>
      <c r="D29" s="37"/>
      <c r="E29" s="36"/>
      <c r="F29" s="38"/>
      <c r="G29" s="17"/>
      <c r="H29" s="17"/>
      <c r="I29" s="44"/>
      <c r="J29" s="44"/>
      <c r="K29" s="44"/>
      <c r="L29" s="44"/>
      <c r="M29" s="44"/>
      <c r="N29" s="64">
        <f t="shared" si="1"/>
        <v>0</v>
      </c>
      <c r="O29" s="44"/>
      <c r="P29" s="6" t="str">
        <f t="shared" si="2"/>
        <v/>
      </c>
      <c r="Q29" s="6"/>
      <c r="R29" s="41"/>
      <c r="S29" s="8" t="str">
        <f t="shared" si="0"/>
        <v/>
      </c>
    </row>
    <row r="30" spans="1:19" x14ac:dyDescent="0.2">
      <c r="A30" s="40"/>
      <c r="B30" s="36"/>
      <c r="C30" s="37"/>
      <c r="D30" s="37"/>
      <c r="E30" s="36"/>
      <c r="F30" s="38"/>
      <c r="G30" s="17"/>
      <c r="H30" s="17"/>
      <c r="I30" s="44"/>
      <c r="J30" s="44"/>
      <c r="K30" s="44"/>
      <c r="L30" s="44"/>
      <c r="M30" s="44"/>
      <c r="N30" s="64">
        <f t="shared" si="1"/>
        <v>0</v>
      </c>
      <c r="O30" s="44"/>
      <c r="P30" s="6" t="str">
        <f t="shared" si="2"/>
        <v/>
      </c>
      <c r="Q30" s="6"/>
      <c r="R30" s="41"/>
      <c r="S30" s="8" t="str">
        <f t="shared" si="0"/>
        <v/>
      </c>
    </row>
    <row r="31" spans="1:19" x14ac:dyDescent="0.2">
      <c r="A31" s="40"/>
      <c r="B31" s="36"/>
      <c r="C31" s="37"/>
      <c r="D31" s="37"/>
      <c r="E31" s="36"/>
      <c r="F31" s="38"/>
      <c r="G31" s="17"/>
      <c r="H31" s="17"/>
      <c r="I31" s="44"/>
      <c r="J31" s="44"/>
      <c r="K31" s="44"/>
      <c r="L31" s="44"/>
      <c r="M31" s="44"/>
      <c r="N31" s="64">
        <f t="shared" si="1"/>
        <v>0</v>
      </c>
      <c r="O31" s="44"/>
      <c r="P31" s="6" t="str">
        <f t="shared" si="2"/>
        <v/>
      </c>
      <c r="Q31" s="6"/>
      <c r="R31" s="41"/>
      <c r="S31" s="8" t="str">
        <f t="shared" si="0"/>
        <v/>
      </c>
    </row>
    <row r="32" spans="1:19" x14ac:dyDescent="0.2">
      <c r="A32" s="40"/>
      <c r="B32" s="36"/>
      <c r="C32" s="37"/>
      <c r="D32" s="37"/>
      <c r="E32" s="36"/>
      <c r="F32" s="38"/>
      <c r="G32" s="17"/>
      <c r="H32" s="17"/>
      <c r="I32" s="44"/>
      <c r="J32" s="44"/>
      <c r="K32" s="44"/>
      <c r="L32" s="44"/>
      <c r="M32" s="44"/>
      <c r="N32" s="64">
        <f t="shared" si="1"/>
        <v>0</v>
      </c>
      <c r="O32" s="44"/>
      <c r="P32" s="6" t="str">
        <f t="shared" si="2"/>
        <v/>
      </c>
      <c r="Q32" s="6"/>
      <c r="R32" s="41"/>
    </row>
    <row r="33" spans="1:18" ht="7.5" customHeight="1" x14ac:dyDescent="0.2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20"/>
    </row>
    <row r="34" spans="1:18" ht="15" x14ac:dyDescent="0.25">
      <c r="A34" s="21" t="s">
        <v>19</v>
      </c>
      <c r="B34" s="22">
        <f>SUM(Berechnungen!B3:B22)</f>
        <v>0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 t="s">
        <v>115</v>
      </c>
      <c r="P34" s="60">
        <f>SUM(P13:P33)</f>
        <v>0</v>
      </c>
      <c r="Q34" s="43"/>
      <c r="R34" s="24">
        <f>SUM(Q13:Q32)</f>
        <v>0</v>
      </c>
    </row>
    <row r="35" spans="1:18" ht="15" x14ac:dyDescent="0.25">
      <c r="A35" s="21" t="str">
        <f>"Rabatt ("&amp;Rabatt*100&amp;"% pro " &amp; Rabattschritte &amp;" Einheiten. Maximal " &amp; MaxRabatt*100 &amp;"%)"</f>
        <v>Rabatt (2.5% pro 5 Einheiten. Maximal 10%)</v>
      </c>
      <c r="B35" s="22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43"/>
      <c r="R35" s="24">
        <f>ROUNDUP(IF(Rabatt*INT(B34/Rabattschritte)&gt;=MaxRabatt,MaxRabatt*R34,Rabatt*INT(B34/Rabattschritte)*R34)*20,0)/20</f>
        <v>0</v>
      </c>
    </row>
    <row r="36" spans="1:18" ht="15" x14ac:dyDescent="0.25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43"/>
      <c r="R36" s="24">
        <f>R34-R35</f>
        <v>0</v>
      </c>
    </row>
    <row r="37" spans="1:18" ht="15" x14ac:dyDescent="0.25">
      <c r="B37" s="2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7"/>
    </row>
    <row r="38" spans="1:18" ht="15" x14ac:dyDescent="0.25">
      <c r="A38" s="65" t="s">
        <v>80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20"/>
    </row>
    <row r="39" spans="1:18" x14ac:dyDescent="0.2">
      <c r="A39" s="29"/>
      <c r="B39" s="28"/>
      <c r="C39" s="28"/>
      <c r="D39" s="28"/>
      <c r="E39" s="28"/>
      <c r="F39" s="28"/>
      <c r="G39" s="28"/>
      <c r="H39" s="78"/>
      <c r="I39" s="79"/>
      <c r="J39" s="79"/>
      <c r="K39" s="79"/>
      <c r="L39" s="79"/>
      <c r="M39" s="79"/>
      <c r="N39" s="79"/>
      <c r="O39" s="79"/>
      <c r="P39" s="79"/>
      <c r="Q39" s="79"/>
      <c r="R39" s="80"/>
    </row>
    <row r="40" spans="1:18" x14ac:dyDescent="0.2">
      <c r="A40" s="29"/>
      <c r="B40" s="28"/>
      <c r="C40" s="28"/>
      <c r="D40" s="42" t="s">
        <v>82</v>
      </c>
      <c r="E40" s="82"/>
      <c r="F40" s="82"/>
      <c r="G40" s="28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80"/>
    </row>
    <row r="41" spans="1:18" x14ac:dyDescent="0.2">
      <c r="A41" s="29"/>
      <c r="B41" s="28"/>
      <c r="C41" s="28"/>
      <c r="D41" s="42" t="s">
        <v>83</v>
      </c>
      <c r="E41" s="67"/>
      <c r="F41" s="67"/>
      <c r="G41" s="28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80"/>
    </row>
    <row r="42" spans="1:18" x14ac:dyDescent="0.2">
      <c r="A42" s="29"/>
      <c r="B42" s="28"/>
      <c r="C42" s="28"/>
      <c r="D42" s="28"/>
      <c r="E42" s="28"/>
      <c r="F42" s="28"/>
      <c r="G42" s="28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80"/>
    </row>
    <row r="43" spans="1:18" x14ac:dyDescent="0.2">
      <c r="A43" s="29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30"/>
    </row>
    <row r="44" spans="1:18" ht="15" x14ac:dyDescent="0.25">
      <c r="A44" s="21" t="s">
        <v>86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43"/>
      <c r="R44" s="49"/>
    </row>
    <row r="48" spans="1:18" ht="15" x14ac:dyDescent="0.25">
      <c r="A48" s="7" t="s">
        <v>24</v>
      </c>
      <c r="D48" s="68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70"/>
    </row>
    <row r="49" spans="1:18" x14ac:dyDescent="0.2">
      <c r="D49" s="71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3"/>
    </row>
    <row r="50" spans="1:18" x14ac:dyDescent="0.2">
      <c r="D50" s="71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3"/>
    </row>
    <row r="51" spans="1:18" x14ac:dyDescent="0.2">
      <c r="D51" s="71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3"/>
    </row>
    <row r="52" spans="1:18" x14ac:dyDescent="0.2">
      <c r="D52" s="71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3"/>
    </row>
    <row r="53" spans="1:18" x14ac:dyDescent="0.2">
      <c r="D53" s="71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3"/>
    </row>
    <row r="54" spans="1:18" x14ac:dyDescent="0.2">
      <c r="D54" s="74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6"/>
    </row>
    <row r="59" spans="1:18" x14ac:dyDescent="0.2">
      <c r="A59" s="8" t="s">
        <v>26</v>
      </c>
      <c r="B59" s="28"/>
      <c r="D59" s="77"/>
      <c r="E59" s="77"/>
      <c r="G59" s="8" t="s">
        <v>25</v>
      </c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</row>
    <row r="63" spans="1:18" x14ac:dyDescent="0.2">
      <c r="A63" s="18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20"/>
    </row>
    <row r="64" spans="1:18" x14ac:dyDescent="0.2">
      <c r="A64" s="29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30"/>
    </row>
    <row r="65" spans="1:18" ht="20.25" x14ac:dyDescent="0.3">
      <c r="A65" s="31" t="s">
        <v>20</v>
      </c>
      <c r="B65" s="32" t="s">
        <v>21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30"/>
    </row>
    <row r="66" spans="1:18" ht="20.25" x14ac:dyDescent="0.3">
      <c r="A66" s="31" t="s">
        <v>18</v>
      </c>
      <c r="B66" s="32" t="s">
        <v>22</v>
      </c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30"/>
    </row>
    <row r="67" spans="1:18" x14ac:dyDescent="0.2">
      <c r="A67" s="29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30"/>
    </row>
    <row r="68" spans="1:18" x14ac:dyDescent="0.2">
      <c r="A68" s="33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5"/>
    </row>
  </sheetData>
  <sheetProtection algorithmName="SHA-512" hashValue="1d8z4obshrHxpk1SQrMp7UI5EzHvOFOpnZbaWrl4BhwP8v36CMGW/oIFym0PmIv8pNLux4pPImA+3NF37exAHA==" saltValue="68g28V/IqKLU0S1mpyY0Ag==" spinCount="100000" sheet="1" selectLockedCells="1"/>
  <dataConsolidate/>
  <mergeCells count="23">
    <mergeCell ref="C3:F3"/>
    <mergeCell ref="C4:F4"/>
    <mergeCell ref="C5:F5"/>
    <mergeCell ref="C6:F6"/>
    <mergeCell ref="L3:R3"/>
    <mergeCell ref="L4:R4"/>
    <mergeCell ref="L5:R5"/>
    <mergeCell ref="H3:K3"/>
    <mergeCell ref="H4:K4"/>
    <mergeCell ref="H5:K5"/>
    <mergeCell ref="C8:F8"/>
    <mergeCell ref="C9:F9"/>
    <mergeCell ref="C7:F7"/>
    <mergeCell ref="E40:F40"/>
    <mergeCell ref="L7:R9"/>
    <mergeCell ref="H7:K7"/>
    <mergeCell ref="H8:K8"/>
    <mergeCell ref="H9:K9"/>
    <mergeCell ref="E41:F41"/>
    <mergeCell ref="D48:R54"/>
    <mergeCell ref="D59:E59"/>
    <mergeCell ref="H59:R59"/>
    <mergeCell ref="H39:R42"/>
  </mergeCells>
  <dataValidations count="5">
    <dataValidation type="list" showErrorMessage="1" errorTitle="Materialauswahl" error="Bitte wählen Sie das Material aus der Liste aus. " promptTitle="Material" prompt="Bitte aus Liste auswählen." sqref="E13:E32" xr:uid="{00000000-0002-0000-0000-000000000000}">
      <formula1>Materialname</formula1>
    </dataValidation>
    <dataValidation type="list" errorStyle="information" allowBlank="1" showErrorMessage="1" errorTitle="Stehbord" error="Wählen Sie bitte Ja oder Nein aus." promptTitle="Stehbord" prompt="Ja/Nein" sqref="G14:G32" xr:uid="{00000000-0002-0000-0000-000001000000}">
      <formula1>JaNein</formula1>
    </dataValidation>
    <dataValidation type="list" errorStyle="information" allowBlank="1" showErrorMessage="1" errorTitle="Putzbord" error="Wählen Sie bitte Ja oder Nein aus." promptTitle="Putzbord" prompt="Ein Putzbord kann nur zusammen mit einem Stehbord gewählt werden." sqref="H13:H32" xr:uid="{00000000-0002-0000-0000-000002000000}">
      <formula1>JaNein</formula1>
    </dataValidation>
    <dataValidation type="list" allowBlank="1" showErrorMessage="1" errorTitle="Stehbord" error="Wählen Sie bitte Ja oder Nein aus." promptTitle="Stehbord" prompt="Ja/Nein" sqref="G13" xr:uid="{00000000-0002-0000-0000-000003000000}">
      <formula1>JaNein</formula1>
    </dataValidation>
    <dataValidation type="list" allowBlank="1" showInputMessage="1" showErrorMessage="1" sqref="O13:O32" xr:uid="{00000000-0002-0000-0000-000004000000}">
      <formula1>JaNein</formula1>
    </dataValidation>
  </dataValidations>
  <printOptions horizontalCentered="1"/>
  <pageMargins left="0.59055118110236227" right="0.59055118110236227" top="1.2337499999999999" bottom="0.19685039370078741" header="0.31496062992125984" footer="0.31496062992125984"/>
  <pageSetup paperSize="9" scale="63" fitToHeight="0" orientation="landscape" r:id="rId1"/>
  <headerFooter>
    <oddHeader>&amp;L&amp;G</oddHeader>
  </headerFooter>
  <rowBreaks count="1" manualBreakCount="1">
    <brk id="46" max="17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" r:id="rId5" name="Check Box 102">
              <controlPr defaultSize="0" autoFill="0" autoLine="0" autoPict="0">
                <anchor moveWithCells="1">
                  <from>
                    <xdr:col>17</xdr:col>
                    <xdr:colOff>247650</xdr:colOff>
                    <xdr:row>13</xdr:row>
                    <xdr:rowOff>171450</xdr:rowOff>
                  </from>
                  <to>
                    <xdr:col>17</xdr:col>
                    <xdr:colOff>552450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" name="Check Box 103">
              <controlPr defaultSize="0" autoFill="0" autoLine="0" autoPict="0">
                <anchor moveWithCells="1">
                  <from>
                    <xdr:col>17</xdr:col>
                    <xdr:colOff>247650</xdr:colOff>
                    <xdr:row>12</xdr:row>
                    <xdr:rowOff>171450</xdr:rowOff>
                  </from>
                  <to>
                    <xdr:col>17</xdr:col>
                    <xdr:colOff>552450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" name="Check Box 104">
              <controlPr defaultSize="0" autoFill="0" autoLine="0" autoPict="0">
                <anchor moveWithCells="1">
                  <from>
                    <xdr:col>17</xdr:col>
                    <xdr:colOff>247650</xdr:colOff>
                    <xdr:row>17</xdr:row>
                    <xdr:rowOff>171450</xdr:rowOff>
                  </from>
                  <to>
                    <xdr:col>17</xdr:col>
                    <xdr:colOff>552450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" name="Check Box 105">
              <controlPr defaultSize="0" autoFill="0" autoLine="0" autoPict="0">
                <anchor moveWithCells="1">
                  <from>
                    <xdr:col>17</xdr:col>
                    <xdr:colOff>247650</xdr:colOff>
                    <xdr:row>11</xdr:row>
                    <xdr:rowOff>171450</xdr:rowOff>
                  </from>
                  <to>
                    <xdr:col>17</xdr:col>
                    <xdr:colOff>552450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" name="Check Box 107">
              <controlPr defaultSize="0" autoFill="0" autoLine="0" autoPict="0">
                <anchor moveWithCells="1">
                  <from>
                    <xdr:col>17</xdr:col>
                    <xdr:colOff>247650</xdr:colOff>
                    <xdr:row>15</xdr:row>
                    <xdr:rowOff>171450</xdr:rowOff>
                  </from>
                  <to>
                    <xdr:col>17</xdr:col>
                    <xdr:colOff>552450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" name="Check Box 109">
              <controlPr defaultSize="0" autoFill="0" autoLine="0" autoPict="0">
                <anchor moveWithCells="1">
                  <from>
                    <xdr:col>17</xdr:col>
                    <xdr:colOff>247650</xdr:colOff>
                    <xdr:row>19</xdr:row>
                    <xdr:rowOff>171450</xdr:rowOff>
                  </from>
                  <to>
                    <xdr:col>17</xdr:col>
                    <xdr:colOff>552450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" name="Check Box 110">
              <controlPr defaultSize="0" autoFill="0" autoLine="0" autoPict="0">
                <anchor moveWithCells="1">
                  <from>
                    <xdr:col>17</xdr:col>
                    <xdr:colOff>247650</xdr:colOff>
                    <xdr:row>21</xdr:row>
                    <xdr:rowOff>171450</xdr:rowOff>
                  </from>
                  <to>
                    <xdr:col>17</xdr:col>
                    <xdr:colOff>552450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2" name="Check Box 111">
              <controlPr defaultSize="0" autoFill="0" autoLine="0" autoPict="0">
                <anchor moveWithCells="1">
                  <from>
                    <xdr:col>17</xdr:col>
                    <xdr:colOff>247650</xdr:colOff>
                    <xdr:row>23</xdr:row>
                    <xdr:rowOff>171450</xdr:rowOff>
                  </from>
                  <to>
                    <xdr:col>17</xdr:col>
                    <xdr:colOff>552450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3" name="Check Box 112">
              <controlPr defaultSize="0" autoFill="0" autoLine="0" autoPict="0">
                <anchor moveWithCells="1">
                  <from>
                    <xdr:col>17</xdr:col>
                    <xdr:colOff>247650</xdr:colOff>
                    <xdr:row>25</xdr:row>
                    <xdr:rowOff>171450</xdr:rowOff>
                  </from>
                  <to>
                    <xdr:col>17</xdr:col>
                    <xdr:colOff>552450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4" name="Check Box 113">
              <controlPr defaultSize="0" autoFill="0" autoLine="0" autoPict="0">
                <anchor moveWithCells="1">
                  <from>
                    <xdr:col>17</xdr:col>
                    <xdr:colOff>247650</xdr:colOff>
                    <xdr:row>27</xdr:row>
                    <xdr:rowOff>171450</xdr:rowOff>
                  </from>
                  <to>
                    <xdr:col>17</xdr:col>
                    <xdr:colOff>552450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5" name="Check Box 114">
              <controlPr defaultSize="0" autoFill="0" autoLine="0" autoPict="0">
                <anchor moveWithCells="1">
                  <from>
                    <xdr:col>17</xdr:col>
                    <xdr:colOff>247650</xdr:colOff>
                    <xdr:row>29</xdr:row>
                    <xdr:rowOff>171450</xdr:rowOff>
                  </from>
                  <to>
                    <xdr:col>17</xdr:col>
                    <xdr:colOff>552450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6" name="Check Box 115">
              <controlPr defaultSize="0" autoFill="0" autoLine="0" autoPict="0">
                <anchor moveWithCells="1">
                  <from>
                    <xdr:col>17</xdr:col>
                    <xdr:colOff>247650</xdr:colOff>
                    <xdr:row>14</xdr:row>
                    <xdr:rowOff>171450</xdr:rowOff>
                  </from>
                  <to>
                    <xdr:col>17</xdr:col>
                    <xdr:colOff>552450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7" name="Check Box 118">
              <controlPr defaultSize="0" autoFill="0" autoLine="0" autoPict="0">
                <anchor moveWithCells="1">
                  <from>
                    <xdr:col>17</xdr:col>
                    <xdr:colOff>247650</xdr:colOff>
                    <xdr:row>16</xdr:row>
                    <xdr:rowOff>171450</xdr:rowOff>
                  </from>
                  <to>
                    <xdr:col>17</xdr:col>
                    <xdr:colOff>552450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8" name="Check Box 119">
              <controlPr defaultSize="0" autoFill="0" autoLine="0" autoPict="0">
                <anchor moveWithCells="1">
                  <from>
                    <xdr:col>17</xdr:col>
                    <xdr:colOff>247650</xdr:colOff>
                    <xdr:row>18</xdr:row>
                    <xdr:rowOff>171450</xdr:rowOff>
                  </from>
                  <to>
                    <xdr:col>17</xdr:col>
                    <xdr:colOff>552450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9" name="Check Box 120">
              <controlPr defaultSize="0" autoFill="0" autoLine="0" autoPict="0">
                <anchor moveWithCells="1">
                  <from>
                    <xdr:col>17</xdr:col>
                    <xdr:colOff>247650</xdr:colOff>
                    <xdr:row>20</xdr:row>
                    <xdr:rowOff>171450</xdr:rowOff>
                  </from>
                  <to>
                    <xdr:col>17</xdr:col>
                    <xdr:colOff>552450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0" name="Check Box 121">
              <controlPr defaultSize="0" autoFill="0" autoLine="0" autoPict="0">
                <anchor moveWithCells="1">
                  <from>
                    <xdr:col>17</xdr:col>
                    <xdr:colOff>247650</xdr:colOff>
                    <xdr:row>22</xdr:row>
                    <xdr:rowOff>171450</xdr:rowOff>
                  </from>
                  <to>
                    <xdr:col>17</xdr:col>
                    <xdr:colOff>552450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1" name="Check Box 122">
              <controlPr defaultSize="0" autoFill="0" autoLine="0" autoPict="0">
                <anchor moveWithCells="1">
                  <from>
                    <xdr:col>17</xdr:col>
                    <xdr:colOff>247650</xdr:colOff>
                    <xdr:row>24</xdr:row>
                    <xdr:rowOff>171450</xdr:rowOff>
                  </from>
                  <to>
                    <xdr:col>17</xdr:col>
                    <xdr:colOff>552450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22" name="Check Box 123">
              <controlPr defaultSize="0" autoFill="0" autoLine="0" autoPict="0">
                <anchor moveWithCells="1">
                  <from>
                    <xdr:col>17</xdr:col>
                    <xdr:colOff>247650</xdr:colOff>
                    <xdr:row>26</xdr:row>
                    <xdr:rowOff>171450</xdr:rowOff>
                  </from>
                  <to>
                    <xdr:col>17</xdr:col>
                    <xdr:colOff>552450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23" name="Check Box 124">
              <controlPr defaultSize="0" autoFill="0" autoLine="0" autoPict="0">
                <anchor moveWithCells="1">
                  <from>
                    <xdr:col>17</xdr:col>
                    <xdr:colOff>247650</xdr:colOff>
                    <xdr:row>28</xdr:row>
                    <xdr:rowOff>171450</xdr:rowOff>
                  </from>
                  <to>
                    <xdr:col>17</xdr:col>
                    <xdr:colOff>552450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4" name="Check Box 125">
              <controlPr defaultSize="0" autoFill="0" autoLine="0" autoPict="0">
                <anchor moveWithCells="1">
                  <from>
                    <xdr:col>17</xdr:col>
                    <xdr:colOff>247650</xdr:colOff>
                    <xdr:row>30</xdr:row>
                    <xdr:rowOff>171450</xdr:rowOff>
                  </from>
                  <to>
                    <xdr:col>17</xdr:col>
                    <xdr:colOff>552450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5" name="aussen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38</xdr:row>
                    <xdr:rowOff>171450</xdr:rowOff>
                  </from>
                  <to>
                    <xdr:col>0</xdr:col>
                    <xdr:colOff>714375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6" name="Anwendung">
              <controlPr defaultSize="0" autoFill="0" autoPict="0">
                <anchor moveWithCells="1" sizeWithCells="1">
                  <from>
                    <xdr:col>0</xdr:col>
                    <xdr:colOff>38100</xdr:colOff>
                    <xdr:row>38</xdr:row>
                    <xdr:rowOff>104775</xdr:rowOff>
                  </from>
                  <to>
                    <xdr:col>1</xdr:col>
                    <xdr:colOff>219075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7" name="innen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39</xdr:row>
                    <xdr:rowOff>152400</xdr:rowOff>
                  </from>
                  <to>
                    <xdr:col>1</xdr:col>
                    <xdr:colOff>85725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8" name="Option Button 97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40</xdr:row>
                    <xdr:rowOff>142875</xdr:rowOff>
                  </from>
                  <to>
                    <xdr:col>1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9" name="Option Button 88">
              <controlPr defaultSize="0" autoFill="0" autoLine="0" autoPict="0">
                <anchor moveWithCells="1" sizeWithCells="1">
                  <from>
                    <xdr:col>1</xdr:col>
                    <xdr:colOff>361950</xdr:colOff>
                    <xdr:row>38</xdr:row>
                    <xdr:rowOff>171450</xdr:rowOff>
                  </from>
                  <to>
                    <xdr:col>2</xdr:col>
                    <xdr:colOff>495300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0" name="Farbpalette">
              <controlPr defaultSize="0" autoFill="0" autoPict="0">
                <anchor moveWithCells="1" sizeWithCells="1">
                  <from>
                    <xdr:col>1</xdr:col>
                    <xdr:colOff>323850</xdr:colOff>
                    <xdr:row>38</xdr:row>
                    <xdr:rowOff>104775</xdr:rowOff>
                  </from>
                  <to>
                    <xdr:col>3</xdr:col>
                    <xdr:colOff>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1" name="Option Button 90">
              <controlPr defaultSize="0" autoFill="0" autoLine="0" autoPict="0">
                <anchor moveWithCells="1" sizeWithCells="1">
                  <from>
                    <xdr:col>1</xdr:col>
                    <xdr:colOff>361950</xdr:colOff>
                    <xdr:row>39</xdr:row>
                    <xdr:rowOff>152400</xdr:rowOff>
                  </from>
                  <to>
                    <xdr:col>2</xdr:col>
                    <xdr:colOff>600075</xdr:colOff>
                    <xdr:row>41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5000000}">
          <x14:formula1>
            <xm:f>Definitionen!$AA$3:$AA$5</xm:f>
          </x14:formula1>
          <xm:sqref>M13:M32 J13:J32</xm:sqref>
        </x14:dataValidation>
        <x14:dataValidation type="list" allowBlank="1" showInputMessage="1" showErrorMessage="1" xr:uid="{00000000-0002-0000-0000-000006000000}">
          <x14:formula1>
            <xm:f>Definitionen!$AB$3:$AB$6</xm:f>
          </x14:formula1>
          <xm:sqref>K13:K32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1:X38"/>
  <sheetViews>
    <sheetView showGridLines="0" zoomScaleNormal="100" workbookViewId="0">
      <selection activeCell="C7" sqref="C7:F7"/>
    </sheetView>
  </sheetViews>
  <sheetFormatPr baseColWidth="10" defaultRowHeight="15" x14ac:dyDescent="0.25"/>
  <cols>
    <col min="1" max="1" width="4.140625" customWidth="1"/>
    <col min="7" max="7" width="3.7109375" customWidth="1"/>
    <col min="13" max="13" width="3.7109375" customWidth="1"/>
    <col min="19" max="19" width="3.7109375" customWidth="1"/>
  </cols>
  <sheetData>
    <row r="1" spans="2:24" ht="15.75" thickBot="1" x14ac:dyDescent="0.3"/>
    <row r="2" spans="2:24" x14ac:dyDescent="0.25">
      <c r="B2" s="58" t="s">
        <v>99</v>
      </c>
      <c r="C2" s="52"/>
      <c r="D2" s="52"/>
      <c r="E2" s="52"/>
      <c r="F2" s="53"/>
      <c r="H2" s="58" t="s">
        <v>100</v>
      </c>
      <c r="I2" s="52"/>
      <c r="J2" s="52"/>
      <c r="K2" s="52"/>
      <c r="L2" s="53"/>
      <c r="N2" s="58" t="s">
        <v>104</v>
      </c>
      <c r="O2" s="52"/>
      <c r="P2" s="52"/>
      <c r="Q2" s="52"/>
      <c r="R2" s="53"/>
      <c r="T2" s="58" t="s">
        <v>106</v>
      </c>
      <c r="U2" s="52"/>
      <c r="V2" s="52"/>
      <c r="W2" s="52"/>
      <c r="X2" s="53"/>
    </row>
    <row r="3" spans="2:24" x14ac:dyDescent="0.25">
      <c r="B3" s="54"/>
      <c r="C3" s="55"/>
      <c r="D3" s="55"/>
      <c r="E3" s="55"/>
      <c r="F3" s="56"/>
      <c r="H3" s="54"/>
      <c r="I3" s="55"/>
      <c r="J3" s="55"/>
      <c r="K3" s="55"/>
      <c r="L3" s="56"/>
      <c r="N3" s="54"/>
      <c r="O3" s="55"/>
      <c r="P3" s="55"/>
      <c r="Q3" s="55"/>
      <c r="R3" s="56"/>
      <c r="T3" s="54"/>
      <c r="U3" s="55"/>
      <c r="V3" s="55"/>
      <c r="W3" s="55"/>
      <c r="X3" s="56"/>
    </row>
    <row r="4" spans="2:24" x14ac:dyDescent="0.25">
      <c r="B4" s="54"/>
      <c r="C4" s="55"/>
      <c r="D4" s="55"/>
      <c r="E4" s="55"/>
      <c r="F4" s="56"/>
      <c r="H4" s="54"/>
      <c r="I4" s="55"/>
      <c r="J4" s="55"/>
      <c r="K4" s="55"/>
      <c r="L4" s="56"/>
      <c r="N4" s="54"/>
      <c r="O4" s="55"/>
      <c r="P4" s="55"/>
      <c r="Q4" s="55"/>
      <c r="R4" s="56"/>
      <c r="T4" s="54"/>
      <c r="U4" s="55"/>
      <c r="V4" s="55"/>
      <c r="W4" s="55"/>
      <c r="X4" s="56"/>
    </row>
    <row r="5" spans="2:24" x14ac:dyDescent="0.25">
      <c r="B5" s="54"/>
      <c r="C5" s="55"/>
      <c r="D5" s="55"/>
      <c r="E5" s="55"/>
      <c r="F5" s="56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</row>
    <row r="6" spans="2:24" x14ac:dyDescent="0.25">
      <c r="B6" s="54"/>
      <c r="C6" s="55"/>
      <c r="D6" s="55"/>
      <c r="E6" s="55"/>
      <c r="F6" s="56"/>
      <c r="H6" s="54"/>
      <c r="I6" s="55"/>
      <c r="J6" s="55"/>
      <c r="K6" s="55"/>
      <c r="L6" s="56"/>
      <c r="N6" s="54"/>
      <c r="O6" s="55"/>
      <c r="P6" s="55"/>
      <c r="Q6" s="55"/>
      <c r="R6" s="56"/>
      <c r="T6" s="54"/>
      <c r="U6" s="55"/>
      <c r="V6" s="55"/>
      <c r="W6" s="55"/>
      <c r="X6" s="56"/>
    </row>
    <row r="7" spans="2:24" x14ac:dyDescent="0.25">
      <c r="B7" s="54"/>
      <c r="C7" s="55"/>
      <c r="D7" s="55"/>
      <c r="E7" s="55"/>
      <c r="F7" s="56"/>
      <c r="H7" s="54"/>
      <c r="I7" s="55"/>
      <c r="J7" s="55"/>
      <c r="K7" s="55"/>
      <c r="L7" s="56"/>
      <c r="N7" s="54"/>
      <c r="O7" s="55"/>
      <c r="P7" s="55"/>
      <c r="Q7" s="55"/>
      <c r="R7" s="56"/>
      <c r="T7" s="54"/>
      <c r="U7" s="55"/>
      <c r="V7" s="55"/>
      <c r="W7" s="55"/>
      <c r="X7" s="56"/>
    </row>
    <row r="8" spans="2:24" x14ac:dyDescent="0.25">
      <c r="B8" s="54"/>
      <c r="C8" s="55"/>
      <c r="D8" s="55"/>
      <c r="E8" s="55"/>
      <c r="F8" s="56"/>
      <c r="H8" s="54"/>
      <c r="I8" s="55"/>
      <c r="J8" s="55"/>
      <c r="K8" s="55"/>
      <c r="L8" s="56"/>
      <c r="N8" s="54"/>
      <c r="O8" s="55"/>
      <c r="P8" s="55"/>
      <c r="Q8" s="55"/>
      <c r="R8" s="56"/>
      <c r="T8" s="54"/>
      <c r="U8" s="55"/>
      <c r="V8" s="55"/>
      <c r="W8" s="55"/>
      <c r="X8" s="56"/>
    </row>
    <row r="9" spans="2:24" x14ac:dyDescent="0.25">
      <c r="B9" s="54"/>
      <c r="C9" s="55"/>
      <c r="D9" s="55"/>
      <c r="E9" s="55"/>
      <c r="F9" s="56"/>
      <c r="H9" s="54"/>
      <c r="I9" s="55"/>
      <c r="J9" s="55"/>
      <c r="K9" s="55"/>
      <c r="L9" s="56"/>
      <c r="N9" s="54"/>
      <c r="O9" s="55"/>
      <c r="P9" s="55"/>
      <c r="Q9" s="55"/>
      <c r="R9" s="56"/>
      <c r="T9" s="54"/>
      <c r="U9" s="55"/>
      <c r="V9" s="55"/>
      <c r="W9" s="55"/>
      <c r="X9" s="56"/>
    </row>
    <row r="10" spans="2:24" x14ac:dyDescent="0.25">
      <c r="B10" s="54"/>
      <c r="C10" s="55"/>
      <c r="D10" s="55"/>
      <c r="E10" s="55"/>
      <c r="F10" s="56"/>
      <c r="H10" s="54"/>
      <c r="I10" s="55"/>
      <c r="J10" s="55"/>
      <c r="K10" s="55"/>
      <c r="L10" s="56"/>
      <c r="N10" s="54"/>
      <c r="O10" s="55"/>
      <c r="P10" s="55"/>
      <c r="Q10" s="55"/>
      <c r="R10" s="56"/>
      <c r="T10" s="54"/>
      <c r="U10" s="55"/>
      <c r="V10" s="55"/>
      <c r="W10" s="55"/>
      <c r="X10" s="56"/>
    </row>
    <row r="11" spans="2:24" x14ac:dyDescent="0.25">
      <c r="B11" s="54"/>
      <c r="C11" s="55"/>
      <c r="D11" s="55"/>
      <c r="E11" s="55"/>
      <c r="F11" s="56"/>
      <c r="H11" s="54"/>
      <c r="I11" s="55"/>
      <c r="J11" s="55"/>
      <c r="K11" s="55"/>
      <c r="L11" s="56"/>
      <c r="N11" s="54"/>
      <c r="O11" s="55"/>
      <c r="P11" s="55"/>
      <c r="Q11" s="55"/>
      <c r="R11" s="56"/>
      <c r="T11" s="54"/>
      <c r="U11" s="55"/>
      <c r="V11" s="55"/>
      <c r="W11" s="55"/>
      <c r="X11" s="56"/>
    </row>
    <row r="12" spans="2:24" ht="15.75" thickBot="1" x14ac:dyDescent="0.3">
      <c r="B12" s="57"/>
      <c r="C12" s="51"/>
      <c r="D12" s="51"/>
      <c r="E12" s="51"/>
      <c r="F12" s="50"/>
      <c r="H12" s="57"/>
      <c r="I12" s="51"/>
      <c r="J12" s="51"/>
      <c r="K12" s="51"/>
      <c r="L12" s="50"/>
      <c r="N12" s="57"/>
      <c r="O12" s="51"/>
      <c r="P12" s="51"/>
      <c r="Q12" s="51"/>
      <c r="R12" s="50"/>
      <c r="T12" s="57"/>
      <c r="U12" s="51"/>
      <c r="V12" s="51"/>
      <c r="W12" s="51"/>
      <c r="X12" s="50"/>
    </row>
    <row r="13" spans="2:24" ht="15.75" thickBot="1" x14ac:dyDescent="0.3"/>
    <row r="14" spans="2:24" x14ac:dyDescent="0.25">
      <c r="B14" s="58" t="s">
        <v>103</v>
      </c>
      <c r="C14" s="52"/>
      <c r="D14" s="52"/>
      <c r="E14" s="52"/>
      <c r="F14" s="53"/>
      <c r="H14" s="58" t="s">
        <v>102</v>
      </c>
      <c r="I14" s="52"/>
      <c r="J14" s="52"/>
      <c r="K14" s="52"/>
      <c r="L14" s="53"/>
      <c r="N14" s="58" t="s">
        <v>105</v>
      </c>
      <c r="O14" s="52"/>
      <c r="P14" s="52"/>
      <c r="Q14" s="52"/>
      <c r="R14" s="53"/>
      <c r="T14" s="58" t="s">
        <v>109</v>
      </c>
      <c r="U14" s="52"/>
      <c r="V14" s="52"/>
      <c r="W14" s="52"/>
      <c r="X14" s="53"/>
    </row>
    <row r="15" spans="2:24" x14ac:dyDescent="0.25">
      <c r="B15" s="54"/>
      <c r="C15" s="55"/>
      <c r="D15" s="55"/>
      <c r="E15" s="55"/>
      <c r="F15" s="56"/>
      <c r="H15" s="54"/>
      <c r="I15" s="55"/>
      <c r="J15" s="55"/>
      <c r="K15" s="55"/>
      <c r="L15" s="56"/>
      <c r="N15" s="54"/>
      <c r="O15" s="55"/>
      <c r="P15" s="55"/>
      <c r="Q15" s="55"/>
      <c r="R15" s="56"/>
      <c r="T15" s="54"/>
      <c r="U15" s="55"/>
      <c r="V15" s="55"/>
      <c r="W15" s="55"/>
      <c r="X15" s="56"/>
    </row>
    <row r="16" spans="2:24" x14ac:dyDescent="0.25">
      <c r="B16" s="54"/>
      <c r="C16" s="55"/>
      <c r="D16" s="55"/>
      <c r="E16" s="55"/>
      <c r="F16" s="56"/>
      <c r="H16" s="54"/>
      <c r="I16" s="55"/>
      <c r="J16" s="55"/>
      <c r="K16" s="55"/>
      <c r="L16" s="56"/>
      <c r="N16" s="54"/>
      <c r="O16" s="55"/>
      <c r="P16" s="55"/>
      <c r="Q16" s="55"/>
      <c r="R16" s="56"/>
      <c r="T16" s="54"/>
      <c r="U16" s="55"/>
      <c r="V16" s="55"/>
      <c r="W16" s="55"/>
      <c r="X16" s="56"/>
    </row>
    <row r="17" spans="2:24" x14ac:dyDescent="0.25">
      <c r="B17" s="54"/>
      <c r="C17" s="55"/>
      <c r="D17" s="55"/>
      <c r="E17" s="55"/>
      <c r="F17" s="56"/>
      <c r="H17" s="54"/>
      <c r="I17" s="55"/>
      <c r="J17" s="55"/>
      <c r="K17" s="55"/>
      <c r="L17" s="56"/>
      <c r="N17" s="54"/>
      <c r="O17" s="55"/>
      <c r="P17" s="55"/>
      <c r="Q17" s="55"/>
      <c r="R17" s="56"/>
      <c r="T17" s="54"/>
      <c r="U17" s="55"/>
      <c r="V17" s="55"/>
      <c r="W17" s="55"/>
      <c r="X17" s="56"/>
    </row>
    <row r="18" spans="2:24" x14ac:dyDescent="0.25">
      <c r="B18" s="54"/>
      <c r="C18" s="55"/>
      <c r="D18" s="55"/>
      <c r="E18" s="55"/>
      <c r="F18" s="56"/>
      <c r="H18" s="54"/>
      <c r="I18" s="55"/>
      <c r="J18" s="55"/>
      <c r="K18" s="55"/>
      <c r="L18" s="56"/>
      <c r="N18" s="54"/>
      <c r="O18" s="55"/>
      <c r="P18" s="55"/>
      <c r="Q18" s="55"/>
      <c r="R18" s="56"/>
      <c r="T18" s="54"/>
      <c r="U18" s="55"/>
      <c r="V18" s="55"/>
      <c r="W18" s="55"/>
      <c r="X18" s="56"/>
    </row>
    <row r="19" spans="2:24" x14ac:dyDescent="0.25">
      <c r="B19" s="54"/>
      <c r="C19" s="55"/>
      <c r="D19" s="55"/>
      <c r="E19" s="55"/>
      <c r="F19" s="56"/>
      <c r="H19" s="54"/>
      <c r="I19" s="55"/>
      <c r="J19" s="55"/>
      <c r="K19" s="55"/>
      <c r="L19" s="56"/>
      <c r="N19" s="54"/>
      <c r="O19" s="55"/>
      <c r="P19" s="55"/>
      <c r="Q19" s="55"/>
      <c r="R19" s="56"/>
      <c r="T19" s="54"/>
      <c r="U19" s="55"/>
      <c r="V19" s="55"/>
      <c r="W19" s="55"/>
      <c r="X19" s="56"/>
    </row>
    <row r="20" spans="2:24" x14ac:dyDescent="0.25">
      <c r="B20" s="54"/>
      <c r="C20" s="55"/>
      <c r="D20" s="55"/>
      <c r="E20" s="55"/>
      <c r="F20" s="56"/>
      <c r="H20" s="54"/>
      <c r="I20" s="55"/>
      <c r="J20" s="55"/>
      <c r="K20" s="55"/>
      <c r="L20" s="56"/>
      <c r="N20" s="54"/>
      <c r="O20" s="55"/>
      <c r="P20" s="55"/>
      <c r="Q20" s="55"/>
      <c r="R20" s="56"/>
      <c r="T20" s="54"/>
      <c r="U20" s="55"/>
      <c r="V20" s="55"/>
      <c r="W20" s="55"/>
      <c r="X20" s="56"/>
    </row>
    <row r="21" spans="2:24" x14ac:dyDescent="0.25">
      <c r="B21" s="54"/>
      <c r="C21" s="55"/>
      <c r="D21" s="55"/>
      <c r="E21" s="55"/>
      <c r="F21" s="56"/>
      <c r="H21" s="54"/>
      <c r="I21" s="55"/>
      <c r="J21" s="55"/>
      <c r="K21" s="55"/>
      <c r="L21" s="56"/>
      <c r="N21" s="54"/>
      <c r="O21" s="55"/>
      <c r="P21" s="55"/>
      <c r="Q21" s="55"/>
      <c r="R21" s="56"/>
      <c r="T21" s="54"/>
      <c r="U21" s="55"/>
      <c r="V21" s="55"/>
      <c r="W21" s="55"/>
      <c r="X21" s="56"/>
    </row>
    <row r="22" spans="2:24" x14ac:dyDescent="0.25">
      <c r="B22" s="54"/>
      <c r="C22" s="55"/>
      <c r="D22" s="55"/>
      <c r="E22" s="55"/>
      <c r="F22" s="56"/>
      <c r="H22" s="54"/>
      <c r="I22" s="55"/>
      <c r="J22" s="55"/>
      <c r="K22" s="55"/>
      <c r="L22" s="56"/>
      <c r="N22" s="54"/>
      <c r="O22" s="55"/>
      <c r="P22" s="55"/>
      <c r="Q22" s="55"/>
      <c r="R22" s="56"/>
      <c r="T22" s="54"/>
      <c r="U22" s="55"/>
      <c r="V22" s="55"/>
      <c r="W22" s="55"/>
      <c r="X22" s="56"/>
    </row>
    <row r="23" spans="2:24" x14ac:dyDescent="0.25">
      <c r="B23" s="54"/>
      <c r="C23" s="55"/>
      <c r="D23" s="55"/>
      <c r="E23" s="55"/>
      <c r="F23" s="56"/>
      <c r="H23" s="54"/>
      <c r="I23" s="55"/>
      <c r="J23" s="55"/>
      <c r="K23" s="55"/>
      <c r="L23" s="56"/>
      <c r="N23" s="54"/>
      <c r="O23" s="55"/>
      <c r="P23" s="55"/>
      <c r="Q23" s="55"/>
      <c r="R23" s="56"/>
      <c r="T23" s="54"/>
      <c r="U23" s="55"/>
      <c r="V23" s="55"/>
      <c r="W23" s="55"/>
      <c r="X23" s="56"/>
    </row>
    <row r="24" spans="2:24" ht="15.75" thickBot="1" x14ac:dyDescent="0.3">
      <c r="B24" s="57"/>
      <c r="C24" s="51"/>
      <c r="D24" s="51"/>
      <c r="E24" s="51"/>
      <c r="F24" s="50"/>
      <c r="H24" s="57"/>
      <c r="I24" s="51"/>
      <c r="J24" s="51"/>
      <c r="K24" s="51"/>
      <c r="L24" s="50"/>
      <c r="N24" s="57"/>
      <c r="O24" s="51"/>
      <c r="P24" s="51"/>
      <c r="Q24" s="51"/>
      <c r="R24" s="50"/>
      <c r="T24" s="57"/>
      <c r="U24" s="51"/>
      <c r="V24" s="51"/>
      <c r="W24" s="51"/>
      <c r="X24" s="50"/>
    </row>
    <row r="25" spans="2:24" ht="15.75" thickBot="1" x14ac:dyDescent="0.3"/>
    <row r="26" spans="2:24" x14ac:dyDescent="0.25">
      <c r="B26" s="58" t="s">
        <v>101</v>
      </c>
      <c r="C26" s="52"/>
      <c r="D26" s="52"/>
      <c r="E26" s="52"/>
      <c r="F26" s="53"/>
      <c r="H26" s="58" t="s">
        <v>102</v>
      </c>
      <c r="I26" s="52"/>
      <c r="J26" s="52"/>
      <c r="K26" s="52"/>
      <c r="L26" s="53"/>
      <c r="N26" s="58" t="s">
        <v>107</v>
      </c>
      <c r="O26" s="52"/>
      <c r="P26" s="52"/>
      <c r="Q26" s="52"/>
      <c r="R26" s="53"/>
      <c r="T26" s="58" t="s">
        <v>108</v>
      </c>
      <c r="U26" s="52"/>
      <c r="V26" s="52"/>
      <c r="W26" s="52"/>
      <c r="X26" s="53"/>
    </row>
    <row r="27" spans="2:24" x14ac:dyDescent="0.25">
      <c r="B27" s="54"/>
      <c r="C27" s="55"/>
      <c r="D27" s="55"/>
      <c r="E27" s="55"/>
      <c r="F27" s="56"/>
      <c r="H27" s="54"/>
      <c r="I27" s="55"/>
      <c r="J27" s="55"/>
      <c r="K27" s="55"/>
      <c r="L27" s="56"/>
      <c r="N27" s="54"/>
      <c r="O27" s="55"/>
      <c r="P27" s="55"/>
      <c r="Q27" s="55"/>
      <c r="R27" s="56"/>
      <c r="T27" s="54"/>
      <c r="U27" s="55"/>
      <c r="V27" s="55"/>
      <c r="W27" s="55"/>
      <c r="X27" s="56"/>
    </row>
    <row r="28" spans="2:24" x14ac:dyDescent="0.25">
      <c r="B28" s="54"/>
      <c r="C28" s="55"/>
      <c r="D28" s="55"/>
      <c r="E28" s="55"/>
      <c r="F28" s="56"/>
      <c r="H28" s="54"/>
      <c r="I28" s="55"/>
      <c r="J28" s="55"/>
      <c r="K28" s="55"/>
      <c r="L28" s="56"/>
      <c r="N28" s="54"/>
      <c r="O28" s="55"/>
      <c r="P28" s="55"/>
      <c r="Q28" s="55"/>
      <c r="R28" s="56"/>
      <c r="T28" s="54"/>
      <c r="U28" s="55"/>
      <c r="V28" s="55"/>
      <c r="W28" s="55"/>
      <c r="X28" s="56"/>
    </row>
    <row r="29" spans="2:24" x14ac:dyDescent="0.25">
      <c r="B29" s="54"/>
      <c r="C29" s="55"/>
      <c r="D29" s="55"/>
      <c r="E29" s="55"/>
      <c r="F29" s="56"/>
      <c r="H29" s="54"/>
      <c r="I29" s="55"/>
      <c r="J29" s="55"/>
      <c r="K29" s="55"/>
      <c r="L29" s="56"/>
      <c r="N29" s="54"/>
      <c r="O29" s="55"/>
      <c r="P29" s="55"/>
      <c r="Q29" s="55"/>
      <c r="R29" s="56"/>
      <c r="T29" s="54"/>
      <c r="U29" s="55"/>
      <c r="V29" s="55"/>
      <c r="W29" s="55"/>
      <c r="X29" s="56"/>
    </row>
    <row r="30" spans="2:24" x14ac:dyDescent="0.25">
      <c r="B30" s="54"/>
      <c r="C30" s="55"/>
      <c r="D30" s="55"/>
      <c r="E30" s="55"/>
      <c r="F30" s="56"/>
      <c r="H30" s="54"/>
      <c r="I30" s="55"/>
      <c r="J30" s="55"/>
      <c r="K30" s="55"/>
      <c r="L30" s="56"/>
      <c r="N30" s="54"/>
      <c r="O30" s="55"/>
      <c r="P30" s="55"/>
      <c r="Q30" s="55"/>
      <c r="R30" s="56"/>
      <c r="T30" s="54"/>
      <c r="U30" s="55"/>
      <c r="V30" s="55"/>
      <c r="W30" s="55"/>
      <c r="X30" s="56"/>
    </row>
    <row r="31" spans="2:24" x14ac:dyDescent="0.25">
      <c r="B31" s="54"/>
      <c r="C31" s="55"/>
      <c r="D31" s="55"/>
      <c r="E31" s="55"/>
      <c r="F31" s="56"/>
      <c r="H31" s="54"/>
      <c r="I31" s="55"/>
      <c r="J31" s="55"/>
      <c r="K31" s="55"/>
      <c r="L31" s="56"/>
      <c r="N31" s="54"/>
      <c r="O31" s="55"/>
      <c r="P31" s="55"/>
      <c r="Q31" s="55"/>
      <c r="R31" s="56"/>
      <c r="T31" s="54"/>
      <c r="U31" s="55"/>
      <c r="V31" s="55"/>
      <c r="W31" s="55"/>
      <c r="X31" s="56"/>
    </row>
    <row r="32" spans="2:24" x14ac:dyDescent="0.25">
      <c r="B32" s="54"/>
      <c r="C32" s="55"/>
      <c r="D32" s="55"/>
      <c r="E32" s="55"/>
      <c r="F32" s="56"/>
      <c r="H32" s="54"/>
      <c r="I32" s="55"/>
      <c r="J32" s="55"/>
      <c r="K32" s="55"/>
      <c r="L32" s="56"/>
      <c r="N32" s="54"/>
      <c r="O32" s="55"/>
      <c r="P32" s="55"/>
      <c r="Q32" s="55"/>
      <c r="R32" s="56"/>
      <c r="T32" s="54"/>
      <c r="U32" s="55"/>
      <c r="V32" s="55"/>
      <c r="W32" s="55"/>
      <c r="X32" s="56"/>
    </row>
    <row r="33" spans="2:24" x14ac:dyDescent="0.25">
      <c r="B33" s="54"/>
      <c r="C33" s="55"/>
      <c r="D33" s="55"/>
      <c r="E33" s="55"/>
      <c r="F33" s="56"/>
      <c r="H33" s="54"/>
      <c r="I33" s="55"/>
      <c r="J33" s="55"/>
      <c r="K33" s="55"/>
      <c r="L33" s="56"/>
      <c r="N33" s="54"/>
      <c r="O33" s="55"/>
      <c r="P33" s="55"/>
      <c r="Q33" s="55"/>
      <c r="R33" s="56"/>
      <c r="T33" s="54"/>
      <c r="U33" s="55"/>
      <c r="V33" s="55"/>
      <c r="W33" s="55"/>
      <c r="X33" s="56"/>
    </row>
    <row r="34" spans="2:24" x14ac:dyDescent="0.25">
      <c r="B34" s="54"/>
      <c r="C34" s="55"/>
      <c r="D34" s="55"/>
      <c r="E34" s="55"/>
      <c r="F34" s="56"/>
      <c r="H34" s="54"/>
      <c r="I34" s="55"/>
      <c r="J34" s="55"/>
      <c r="K34" s="55"/>
      <c r="L34" s="56"/>
      <c r="N34" s="54"/>
      <c r="O34" s="55"/>
      <c r="P34" s="55"/>
      <c r="Q34" s="55"/>
      <c r="R34" s="56"/>
      <c r="T34" s="54"/>
      <c r="U34" s="55"/>
      <c r="V34" s="55"/>
      <c r="W34" s="55"/>
      <c r="X34" s="56"/>
    </row>
    <row r="35" spans="2:24" x14ac:dyDescent="0.25">
      <c r="B35" s="54"/>
      <c r="C35" s="55"/>
      <c r="D35" s="55"/>
      <c r="E35" s="55"/>
      <c r="F35" s="56"/>
      <c r="H35" s="54"/>
      <c r="I35" s="55"/>
      <c r="J35" s="55"/>
      <c r="K35" s="55"/>
      <c r="L35" s="56"/>
      <c r="N35" s="54"/>
      <c r="O35" s="55"/>
      <c r="P35" s="55"/>
      <c r="Q35" s="55"/>
      <c r="R35" s="56"/>
      <c r="T35" s="54"/>
      <c r="U35" s="55"/>
      <c r="V35" s="55"/>
      <c r="W35" s="55"/>
      <c r="X35" s="56"/>
    </row>
    <row r="36" spans="2:24" ht="15.75" thickBot="1" x14ac:dyDescent="0.3">
      <c r="B36" s="57"/>
      <c r="C36" s="51"/>
      <c r="D36" s="51"/>
      <c r="E36" s="51"/>
      <c r="F36" s="50"/>
      <c r="H36" s="57"/>
      <c r="I36" s="51"/>
      <c r="J36" s="51"/>
      <c r="K36" s="51"/>
      <c r="L36" s="50"/>
      <c r="N36" s="57"/>
      <c r="O36" s="51"/>
      <c r="P36" s="51"/>
      <c r="Q36" s="51"/>
      <c r="R36" s="50"/>
      <c r="T36" s="57"/>
      <c r="U36" s="51"/>
      <c r="V36" s="51"/>
      <c r="W36" s="51"/>
      <c r="X36" s="50"/>
    </row>
    <row r="38" spans="2:24" ht="18.75" x14ac:dyDescent="0.3">
      <c r="B38" s="59" t="s">
        <v>114</v>
      </c>
    </row>
  </sheetData>
  <sheetProtection selectLockedCells="1"/>
  <pageMargins left="0.7" right="0.7" top="0.78740157499999996" bottom="0.78740157499999996" header="0.3" footer="0.3"/>
  <pageSetup paperSize="9" scale="53" orientation="landscape" r:id="rId1"/>
  <headerFooter>
    <oddHeader>&amp;L&amp;"Times New Roman,Standard"müco Produktions AG
6285 Hitzkirch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6"/>
  <dimension ref="A1"/>
  <sheetViews>
    <sheetView workbookViewId="0">
      <selection activeCell="F22" sqref="F2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2:AB25"/>
  <sheetViews>
    <sheetView zoomScale="130" zoomScaleNormal="130" workbookViewId="0">
      <selection activeCell="B26" sqref="B26"/>
    </sheetView>
  </sheetViews>
  <sheetFormatPr baseColWidth="10" defaultRowHeight="15" x14ac:dyDescent="0.25"/>
  <cols>
    <col min="1" max="1" width="39" customWidth="1"/>
    <col min="2" max="2" width="21.5703125" customWidth="1"/>
    <col min="3" max="3" width="13.42578125" customWidth="1"/>
    <col min="4" max="4" width="2.140625" style="3" customWidth="1"/>
    <col min="5" max="5" width="15" customWidth="1"/>
    <col min="7" max="7" width="2.140625" style="3" customWidth="1"/>
    <col min="9" max="9" width="12.85546875" customWidth="1"/>
    <col min="10" max="10" width="14.7109375" customWidth="1"/>
    <col min="11" max="11" width="2.140625" style="3" customWidth="1"/>
    <col min="14" max="14" width="2.140625" style="3" customWidth="1"/>
    <col min="15" max="15" width="13.42578125" bestFit="1" customWidth="1"/>
    <col min="19" max="19" width="2.140625" style="3" customWidth="1"/>
    <col min="22" max="22" width="2.140625" style="3" customWidth="1"/>
    <col min="26" max="26" width="2.140625" style="3" customWidth="1"/>
  </cols>
  <sheetData>
    <row r="2" spans="1:28" x14ac:dyDescent="0.25">
      <c r="A2" t="s">
        <v>7</v>
      </c>
      <c r="B2" t="s">
        <v>12</v>
      </c>
      <c r="C2" t="s">
        <v>8</v>
      </c>
      <c r="E2" t="s">
        <v>27</v>
      </c>
      <c r="F2" s="1">
        <v>2.5000000000000001E-2</v>
      </c>
      <c r="H2" t="s">
        <v>11</v>
      </c>
      <c r="I2" t="s">
        <v>2</v>
      </c>
      <c r="J2" t="s">
        <v>3</v>
      </c>
      <c r="M2" t="s">
        <v>61</v>
      </c>
      <c r="O2" t="s">
        <v>57</v>
      </c>
      <c r="P2" t="s">
        <v>58</v>
      </c>
      <c r="Q2" t="s">
        <v>3</v>
      </c>
      <c r="R2" t="s">
        <v>2</v>
      </c>
      <c r="T2" t="s">
        <v>71</v>
      </c>
      <c r="U2" t="s">
        <v>72</v>
      </c>
      <c r="W2" t="s">
        <v>81</v>
      </c>
      <c r="X2">
        <v>1</v>
      </c>
      <c r="AA2" t="s">
        <v>138</v>
      </c>
      <c r="AB2" t="s">
        <v>93</v>
      </c>
    </row>
    <row r="3" spans="1:28" x14ac:dyDescent="0.25">
      <c r="A3" t="s">
        <v>119</v>
      </c>
      <c r="B3">
        <v>2.7</v>
      </c>
      <c r="C3">
        <v>13.6</v>
      </c>
      <c r="E3" t="s">
        <v>28</v>
      </c>
      <c r="F3">
        <v>5</v>
      </c>
      <c r="H3" t="s">
        <v>9</v>
      </c>
      <c r="I3">
        <v>16</v>
      </c>
      <c r="J3">
        <v>12.5</v>
      </c>
      <c r="L3" t="s">
        <v>53</v>
      </c>
      <c r="M3">
        <v>37.5</v>
      </c>
      <c r="O3" t="s">
        <v>53</v>
      </c>
      <c r="R3">
        <v>10</v>
      </c>
      <c r="T3">
        <v>50</v>
      </c>
      <c r="U3">
        <v>60</v>
      </c>
      <c r="W3" t="s">
        <v>84</v>
      </c>
      <c r="X3">
        <v>1</v>
      </c>
      <c r="AA3">
        <v>1</v>
      </c>
      <c r="AB3">
        <v>1</v>
      </c>
    </row>
    <row r="4" spans="1:28" x14ac:dyDescent="0.25">
      <c r="A4" t="s">
        <v>120</v>
      </c>
      <c r="B4">
        <v>2.7</v>
      </c>
      <c r="C4">
        <v>11.55</v>
      </c>
      <c r="E4" t="s">
        <v>29</v>
      </c>
      <c r="F4" s="2">
        <v>0.1</v>
      </c>
      <c r="H4" t="s">
        <v>10</v>
      </c>
      <c r="I4">
        <v>0</v>
      </c>
      <c r="J4">
        <v>0</v>
      </c>
      <c r="L4" t="s">
        <v>54</v>
      </c>
      <c r="M4">
        <v>25</v>
      </c>
      <c r="O4" t="s">
        <v>54</v>
      </c>
      <c r="P4">
        <v>8.6</v>
      </c>
      <c r="Q4">
        <v>10.45</v>
      </c>
      <c r="R4">
        <v>13.35</v>
      </c>
      <c r="AA4">
        <v>2</v>
      </c>
      <c r="AB4">
        <v>2</v>
      </c>
    </row>
    <row r="5" spans="1:28" x14ac:dyDescent="0.25">
      <c r="A5" t="s">
        <v>121</v>
      </c>
      <c r="B5">
        <v>2.8</v>
      </c>
      <c r="C5">
        <v>16.8</v>
      </c>
      <c r="L5" t="s">
        <v>55</v>
      </c>
      <c r="M5">
        <v>20</v>
      </c>
      <c r="O5" t="s">
        <v>55</v>
      </c>
      <c r="P5">
        <v>9.35</v>
      </c>
      <c r="Q5">
        <v>9.35</v>
      </c>
      <c r="R5">
        <v>9.35</v>
      </c>
      <c r="W5" t="s">
        <v>87</v>
      </c>
      <c r="AA5" t="s">
        <v>139</v>
      </c>
      <c r="AB5">
        <v>3</v>
      </c>
    </row>
    <row r="6" spans="1:28" x14ac:dyDescent="0.25">
      <c r="L6" t="s">
        <v>56</v>
      </c>
      <c r="M6">
        <v>20</v>
      </c>
      <c r="O6" t="s">
        <v>56</v>
      </c>
      <c r="Q6">
        <v>9.35</v>
      </c>
      <c r="W6" t="s">
        <v>88</v>
      </c>
      <c r="AB6" t="s">
        <v>139</v>
      </c>
    </row>
    <row r="7" spans="1:28" x14ac:dyDescent="0.25">
      <c r="L7" t="s">
        <v>59</v>
      </c>
      <c r="M7">
        <f>SUM(M3:M6)</f>
        <v>102.5</v>
      </c>
      <c r="O7" t="s">
        <v>60</v>
      </c>
      <c r="P7">
        <f>SUM(P3:P6)</f>
        <v>17.95</v>
      </c>
      <c r="Q7">
        <f>SUM(Q3:Q6)</f>
        <v>29.15</v>
      </c>
      <c r="R7">
        <f>SUM(R3:R6)</f>
        <v>32.700000000000003</v>
      </c>
    </row>
    <row r="8" spans="1:28" x14ac:dyDescent="0.25">
      <c r="A8" s="61" t="s">
        <v>116</v>
      </c>
    </row>
    <row r="9" spans="1:28" x14ac:dyDescent="0.25">
      <c r="A9" t="s">
        <v>111</v>
      </c>
      <c r="B9">
        <v>10</v>
      </c>
      <c r="L9" t="s">
        <v>70</v>
      </c>
      <c r="M9">
        <v>60</v>
      </c>
    </row>
    <row r="10" spans="1:28" x14ac:dyDescent="0.25">
      <c r="A10" t="s">
        <v>127</v>
      </c>
      <c r="B10">
        <v>8.5</v>
      </c>
    </row>
    <row r="11" spans="1:28" x14ac:dyDescent="0.25">
      <c r="A11" t="s">
        <v>128</v>
      </c>
      <c r="B11">
        <v>12.5</v>
      </c>
    </row>
    <row r="12" spans="1:28" x14ac:dyDescent="0.25">
      <c r="A12" t="s">
        <v>110</v>
      </c>
      <c r="B12">
        <v>15</v>
      </c>
    </row>
    <row r="13" spans="1:28" x14ac:dyDescent="0.25">
      <c r="A13" t="s">
        <v>142</v>
      </c>
      <c r="B13">
        <v>18</v>
      </c>
    </row>
    <row r="14" spans="1:28" x14ac:dyDescent="0.25">
      <c r="A14" t="s">
        <v>129</v>
      </c>
      <c r="B14">
        <v>13</v>
      </c>
    </row>
    <row r="15" spans="1:28" x14ac:dyDescent="0.25">
      <c r="A15" t="s">
        <v>130</v>
      </c>
      <c r="B15">
        <v>17</v>
      </c>
    </row>
    <row r="16" spans="1:28" x14ac:dyDescent="0.25">
      <c r="A16" t="s">
        <v>112</v>
      </c>
      <c r="B16">
        <v>12</v>
      </c>
    </row>
    <row r="18" spans="1:2" x14ac:dyDescent="0.25">
      <c r="A18" t="s">
        <v>131</v>
      </c>
      <c r="B18">
        <v>6.5</v>
      </c>
    </row>
    <row r="20" spans="1:2" x14ac:dyDescent="0.25">
      <c r="A20" t="s">
        <v>122</v>
      </c>
      <c r="B20" s="45" t="s">
        <v>126</v>
      </c>
    </row>
    <row r="21" spans="1:2" x14ac:dyDescent="0.25">
      <c r="A21" t="s">
        <v>123</v>
      </c>
      <c r="B21">
        <v>138.5</v>
      </c>
    </row>
    <row r="22" spans="1:2" x14ac:dyDescent="0.25">
      <c r="A22" t="s">
        <v>124</v>
      </c>
      <c r="B22">
        <v>36.200000000000003</v>
      </c>
    </row>
    <row r="24" spans="1:2" x14ac:dyDescent="0.25">
      <c r="A24" t="s">
        <v>147</v>
      </c>
      <c r="B24" s="45" t="s">
        <v>133</v>
      </c>
    </row>
    <row r="25" spans="1:2" x14ac:dyDescent="0.25">
      <c r="A25" t="s">
        <v>125</v>
      </c>
      <c r="B25">
        <v>85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4"/>
  <dimension ref="A2:AB24"/>
  <sheetViews>
    <sheetView workbookViewId="0">
      <selection activeCell="O28" sqref="O28"/>
    </sheetView>
  </sheetViews>
  <sheetFormatPr baseColWidth="10" defaultRowHeight="15" x14ac:dyDescent="0.25"/>
  <cols>
    <col min="1" max="1" width="15.28515625" bestFit="1" customWidth="1"/>
    <col min="2" max="5" width="3.7109375" bestFit="1" customWidth="1"/>
    <col min="6" max="6" width="4" bestFit="1" customWidth="1"/>
    <col min="7" max="7" width="5" bestFit="1" customWidth="1"/>
    <col min="8" max="8" width="7" bestFit="1" customWidth="1"/>
    <col min="9" max="9" width="5" bestFit="1" customWidth="1"/>
    <col min="10" max="10" width="6" bestFit="1" customWidth="1"/>
    <col min="11" max="11" width="3.7109375" bestFit="1" customWidth="1"/>
    <col min="12" max="12" width="7.42578125" bestFit="1" customWidth="1"/>
    <col min="13" max="13" width="6.42578125" bestFit="1" customWidth="1"/>
    <col min="14" max="16" width="8.42578125" bestFit="1" customWidth="1"/>
    <col min="17" max="17" width="8.42578125" customWidth="1"/>
    <col min="18" max="19" width="8.42578125" bestFit="1" customWidth="1"/>
    <col min="20" max="20" width="6.42578125" bestFit="1" customWidth="1"/>
    <col min="21" max="21" width="6.42578125" customWidth="1"/>
    <col min="22" max="22" width="10.85546875" bestFit="1" customWidth="1"/>
    <col min="23" max="23" width="6" bestFit="1" customWidth="1"/>
    <col min="25" max="25" width="5.140625" customWidth="1"/>
    <col min="26" max="26" width="6.28515625" customWidth="1"/>
  </cols>
  <sheetData>
    <row r="2" spans="1:28" ht="121.5" x14ac:dyDescent="0.25">
      <c r="A2" s="4"/>
      <c r="B2" s="62" t="s">
        <v>0</v>
      </c>
      <c r="C2" s="62" t="s">
        <v>64</v>
      </c>
      <c r="D2" s="62" t="s">
        <v>65</v>
      </c>
      <c r="E2" s="62" t="s">
        <v>68</v>
      </c>
      <c r="F2" s="62" t="s">
        <v>7</v>
      </c>
      <c r="G2" s="62" t="s">
        <v>69</v>
      </c>
      <c r="H2" s="62" t="s">
        <v>6</v>
      </c>
      <c r="I2" s="62" t="s">
        <v>57</v>
      </c>
      <c r="J2" s="62" t="s">
        <v>52</v>
      </c>
      <c r="K2" s="62" t="s">
        <v>70</v>
      </c>
      <c r="L2" s="62" t="s">
        <v>67</v>
      </c>
      <c r="M2" s="62" t="s">
        <v>92</v>
      </c>
      <c r="N2" s="62" t="s">
        <v>134</v>
      </c>
      <c r="O2" s="62" t="s">
        <v>135</v>
      </c>
      <c r="P2" s="63" t="s">
        <v>93</v>
      </c>
      <c r="Q2" s="63" t="s">
        <v>143</v>
      </c>
      <c r="R2" s="63" t="s">
        <v>136</v>
      </c>
      <c r="S2" s="63" t="s">
        <v>137</v>
      </c>
      <c r="T2" s="63" t="s">
        <v>112</v>
      </c>
      <c r="U2" s="63" t="s">
        <v>113</v>
      </c>
      <c r="V2" s="63" t="s">
        <v>140</v>
      </c>
      <c r="W2" s="62" t="s">
        <v>14</v>
      </c>
      <c r="X2" s="63" t="s">
        <v>85</v>
      </c>
      <c r="Y2" s="63" t="s">
        <v>141</v>
      </c>
      <c r="Z2" s="63" t="s">
        <v>144</v>
      </c>
      <c r="AA2" t="s">
        <v>63</v>
      </c>
    </row>
    <row r="3" spans="1:28" x14ac:dyDescent="0.25">
      <c r="A3" s="4" t="s">
        <v>30</v>
      </c>
      <c r="B3" s="4">
        <f>'Berechnung Fensterbank'!B13</f>
        <v>0</v>
      </c>
      <c r="C3" s="4">
        <f>IF('Berechnung Fensterbank'!G13="Ja",1,0)</f>
        <v>0</v>
      </c>
      <c r="D3" s="4">
        <f>IF('Berechnung Fensterbank'!H13="Ja",1,0)</f>
        <v>0</v>
      </c>
      <c r="E3" s="4">
        <f>C3+D3</f>
        <v>0</v>
      </c>
      <c r="F3" s="4">
        <f>'Berechnung Fensterbank'!E13</f>
        <v>0</v>
      </c>
      <c r="G3" s="4">
        <f t="shared" ref="G3:G22" si="0">IF(NOT(ISERROR(VLOOKUP(F3,Material,3,FALSE))),VLOOKUP(F3,Material,3,FALSE),0)</f>
        <v>0</v>
      </c>
      <c r="H3" s="4" t="str">
        <f>IF(AND('Berechnung Fensterbank'!E13&lt;&gt;"",'Berechnung Fensterbank'!C13*'Berechnung Fensterbank'!D13*'Berechnung Fensterbank'!F13&lt;&gt;0),('Berechnung Fensterbank'!C13+OffsetX)*('Berechnung Fensterbank'!D13+OffsetY)*'Berechnung Fensterbank'!F13*VLOOKUP('Berechnung Fensterbank'!E13,Material,2,FALSE)/10^6*'Berechnung Fensterbank'!B13,"")</f>
        <v/>
      </c>
      <c r="I3" s="4">
        <f t="shared" ref="I3:I22" si="1">IF(G3+E3+D3+C3+B3&lt;&gt;0,IF(E3=0,ArbeitKeinBord,IF(E3=1,ArbeitStehBord,ArbeitPutzbord)),0)</f>
        <v>0</v>
      </c>
      <c r="J3" s="4">
        <f>IF(AND(B3&lt;&gt;0,$B$24&lt;&gt;0),$AB$7/$B$24,0)</f>
        <v>0</v>
      </c>
      <c r="K3" s="4">
        <f>IF(AND(B3&lt;&gt;0,$B$24&lt;&gt;0),Definitionen!$M$9/Berechnungen!$B$24,0)</f>
        <v>0</v>
      </c>
      <c r="L3" s="5">
        <f>IF(AND(F3&lt;&gt;0,B3&lt;&gt;0),G3*H3/B3,0)</f>
        <v>0</v>
      </c>
      <c r="M3" s="5">
        <f>IF(AND(F3&lt;&gt;0,B3&lt;&gt;0),'Berechnung Fensterbank'!I13*Definitionen!$B$9,0)</f>
        <v>0</v>
      </c>
      <c r="N3" s="5" t="b">
        <f>IF(AND(E3&lt;&gt;0,A3&lt;&gt;0),IF('Berechnung Fensterbank'!J13=1,Definitionen!$B$10,0))</f>
        <v>0</v>
      </c>
      <c r="O3" s="5" t="b">
        <f>IF(AND(F3&lt;&gt;0,B3&lt;&gt;0),IF('Berechnung Fensterbank'!J13=2,Definitionen!$B$11,0))</f>
        <v>0</v>
      </c>
      <c r="P3" s="5" t="b">
        <f>IF(AND(F3&lt;&gt;0,B3&lt;&gt;0),IF(OR(ISBLANK('Berechnung Fensterbank'!K13),'Berechnung Fensterbank'!K13="ohne"),0,'Berechnung Fensterbank'!K13*Definitionen!$B$12))</f>
        <v>0</v>
      </c>
      <c r="Q3" s="5" t="b">
        <f>IF(AND(F3&lt;&gt;0,B3&lt;&gt;0),IF(OR(ISBLANK('Berechnung Fensterbank'!L13),'Berechnung Fensterbank'!L13="ohne"),0,'Berechnung Fensterbank'!L13*Definitionen!$B$13))</f>
        <v>0</v>
      </c>
      <c r="R3" s="5" t="b">
        <f>IF(AND(F3&lt;&gt;0,B3&lt;&gt;0),IF('Berechnung Fensterbank'!M13=1,Definitionen!$B$14,0))</f>
        <v>0</v>
      </c>
      <c r="S3" s="5" t="b">
        <f>IF(AND(F3&lt;&gt;0,B3&lt;&gt;0),IF('Berechnung Fensterbank'!M13=2,Definitionen!$B$15,0))</f>
        <v>0</v>
      </c>
      <c r="T3" s="5">
        <f>IF(AND(F3&lt;&gt;0,B3&lt;&gt;0),'Berechnung Fensterbank'!N13*Definitionen!$B$16,0)</f>
        <v>0</v>
      </c>
      <c r="U3" s="5">
        <f>IF(AND(F3&lt;&gt;0,B3&lt;&gt;0,'Berechnung Fensterbank'!O13="Ja"),Definitionen!$B$18*'Berechnung Fensterbank'!D13/1000,0)</f>
        <v>0</v>
      </c>
      <c r="V3" s="5" t="b">
        <f>IF(F3="EBL",IF(SUM(Y$3:Y$22)&lt;5,'Berechnung Fensterbank'!C13*'Berechnung Fensterbank'!D13/1000/1000*Definitionen!$B$21,'Berechnung Fensterbank'!C13*'Berechnung Fensterbank'!D13/1000/1000*Definitionen!$B$22)+IF(SUM(Y$3:Y$22)&lt;10,Definitionen!$B$25/SUM(Z$3:Z$22),0))</f>
        <v>0</v>
      </c>
      <c r="W3">
        <f>ROUNDUP((SUM(I3:V3))*B3*2,1)/2</f>
        <v>0</v>
      </c>
      <c r="X3" t="b">
        <v>0</v>
      </c>
      <c r="Y3">
        <f>'Berechnung Fensterbank'!C13*'Berechnung Fensterbank'!D13*'Berechnung Fensterbank'!B13/1000/1000</f>
        <v>0</v>
      </c>
      <c r="Z3">
        <f>IF(F3="EBL",B3,0)</f>
        <v>0</v>
      </c>
      <c r="AA3" t="s">
        <v>53</v>
      </c>
      <c r="AB3">
        <f>IF($D$24&gt;0,CNC,0)</f>
        <v>0</v>
      </c>
    </row>
    <row r="4" spans="1:28" x14ac:dyDescent="0.25">
      <c r="A4" s="4" t="s">
        <v>31</v>
      </c>
      <c r="B4" s="4">
        <f>'Berechnung Fensterbank'!B14</f>
        <v>0</v>
      </c>
      <c r="C4" s="4">
        <f>IF('Berechnung Fensterbank'!G14="Ja",1,0)</f>
        <v>0</v>
      </c>
      <c r="D4" s="4">
        <f>IF('Berechnung Fensterbank'!H14="Ja",1,0)</f>
        <v>0</v>
      </c>
      <c r="E4" s="4">
        <f t="shared" ref="E4:E22" si="2">C4+D4</f>
        <v>0</v>
      </c>
      <c r="F4" s="4">
        <f>'Berechnung Fensterbank'!E14</f>
        <v>0</v>
      </c>
      <c r="G4" s="4">
        <f t="shared" si="0"/>
        <v>0</v>
      </c>
      <c r="H4" s="4" t="str">
        <f>IF(AND('Berechnung Fensterbank'!E14&lt;&gt;"",'Berechnung Fensterbank'!C14*'Berechnung Fensterbank'!D14*'Berechnung Fensterbank'!F14&lt;&gt;0),('Berechnung Fensterbank'!C14+OffsetX)*('Berechnung Fensterbank'!D14+OffsetY)*'Berechnung Fensterbank'!F14*VLOOKUP('Berechnung Fensterbank'!E14,Material,2,FALSE)/10^6*'Berechnung Fensterbank'!B14,"")</f>
        <v/>
      </c>
      <c r="I4" s="4">
        <f t="shared" si="1"/>
        <v>0</v>
      </c>
      <c r="J4" s="4">
        <f t="shared" ref="J4:J22" si="3">IF(AND(B4&lt;&gt;0,$B$24&lt;&gt;0),$AB$7/$B$24,0)</f>
        <v>0</v>
      </c>
      <c r="K4" s="4">
        <f>IF(AND(B4&lt;&gt;0,$B$24&lt;&gt;0),Definitionen!$M$9/Berechnungen!$B$24,0)</f>
        <v>0</v>
      </c>
      <c r="L4" s="5">
        <f t="shared" ref="L4:L22" si="4">IF(AND(F4&lt;&gt;0,B4&lt;&gt;0),G4*H4/B4,0)</f>
        <v>0</v>
      </c>
      <c r="M4" s="5">
        <f>IF(AND(F4&lt;&gt;0,B4&lt;&gt;0),'Berechnung Fensterbank'!I14*Definitionen!$B$9,0)</f>
        <v>0</v>
      </c>
      <c r="N4" s="5" t="b">
        <f>IF(AND(E4&lt;&gt;0,A4&lt;&gt;0),IF('Berechnung Fensterbank'!J14=1,Definitionen!$B$10,0))</f>
        <v>0</v>
      </c>
      <c r="O4" s="5" t="b">
        <f>IF(AND(F4&lt;&gt;0,B4&lt;&gt;0),IF('Berechnung Fensterbank'!J14=2,Definitionen!$B$11,0))</f>
        <v>0</v>
      </c>
      <c r="P4" s="5" t="b">
        <f>IF(AND(F4&lt;&gt;0,B4&lt;&gt;0),IF(OR(ISBLANK('Berechnung Fensterbank'!K14),'Berechnung Fensterbank'!K14="ohne"),0,'Berechnung Fensterbank'!K14*Definitionen!$B$12))</f>
        <v>0</v>
      </c>
      <c r="Q4" s="5" t="b">
        <f>IF(AND(F4&lt;&gt;0,B4&lt;&gt;0),IF(OR(ISBLANK('Berechnung Fensterbank'!L14),'Berechnung Fensterbank'!L14="ohne"),0,'Berechnung Fensterbank'!L14*Definitionen!$B$13))</f>
        <v>0</v>
      </c>
      <c r="R4" s="5" t="b">
        <f>IF(AND(F4&lt;&gt;0,B4&lt;&gt;0),IF('Berechnung Fensterbank'!M14=1,Definitionen!$B$14,0))</f>
        <v>0</v>
      </c>
      <c r="S4" s="5" t="b">
        <f>IF(AND(F4&lt;&gt;0,B4&lt;&gt;0),IF('Berechnung Fensterbank'!M14=2,Definitionen!$B$15,0))</f>
        <v>0</v>
      </c>
      <c r="T4" s="5">
        <f>IF(AND(F4&lt;&gt;0,B4&lt;&gt;0),'Berechnung Fensterbank'!N14*Definitionen!$B$16,0)</f>
        <v>0</v>
      </c>
      <c r="U4" s="5">
        <f>IF(AND(F4&lt;&gt;0,B4&lt;&gt;0,'Berechnung Fensterbank'!O14="Ja"),Definitionen!$B$18*'Berechnung Fensterbank'!D14/1000,0)</f>
        <v>0</v>
      </c>
      <c r="V4" s="5" t="b">
        <f>IF(F4="EBL",IF(SUM(Y$3:Y$22)&lt;5,'Berechnung Fensterbank'!C14*'Berechnung Fensterbank'!D14/1000/1000*Definitionen!$B$21,'Berechnung Fensterbank'!C14*'Berechnung Fensterbank'!D14/1000/1000*Definitionen!$B$22)+IF(SUM(Y$3:Y$22)&lt;10,Definitionen!$B$25/SUM(Z$3:Z$22),0))</f>
        <v>0</v>
      </c>
      <c r="W4">
        <f t="shared" ref="W4:W22" si="5">ROUNDUP((SUM(I4:V4))*B4*2,1)/2</f>
        <v>0</v>
      </c>
      <c r="X4" t="b">
        <v>0</v>
      </c>
      <c r="Y4">
        <f>'Berechnung Fensterbank'!C14*'Berechnung Fensterbank'!D14*'Berechnung Fensterbank'!B14/1000/1000</f>
        <v>0</v>
      </c>
      <c r="Z4">
        <f t="shared" ref="Z4:Z22" si="6">IF(F4="EBL",B4,0)</f>
        <v>0</v>
      </c>
      <c r="AA4" t="s">
        <v>54</v>
      </c>
      <c r="AB4">
        <f>Presse</f>
        <v>25</v>
      </c>
    </row>
    <row r="5" spans="1:28" x14ac:dyDescent="0.25">
      <c r="A5" s="4" t="s">
        <v>32</v>
      </c>
      <c r="B5" s="4">
        <f>'Berechnung Fensterbank'!B15</f>
        <v>0</v>
      </c>
      <c r="C5" s="4">
        <f>IF('Berechnung Fensterbank'!G15="Ja",1,0)</f>
        <v>0</v>
      </c>
      <c r="D5" s="4">
        <f>IF('Berechnung Fensterbank'!H15="Ja",1,0)</f>
        <v>0</v>
      </c>
      <c r="E5" s="4">
        <f t="shared" si="2"/>
        <v>0</v>
      </c>
      <c r="F5" s="4">
        <f>'Berechnung Fensterbank'!E15</f>
        <v>0</v>
      </c>
      <c r="G5" s="4">
        <f t="shared" si="0"/>
        <v>0</v>
      </c>
      <c r="H5" s="4" t="str">
        <f>IF(AND('Berechnung Fensterbank'!E15&lt;&gt;"",'Berechnung Fensterbank'!C15*'Berechnung Fensterbank'!D15*'Berechnung Fensterbank'!F15&lt;&gt;0),('Berechnung Fensterbank'!C15+OffsetX)*('Berechnung Fensterbank'!D15+OffsetY)*'Berechnung Fensterbank'!F15*VLOOKUP('Berechnung Fensterbank'!E15,Material,2,FALSE)/10^6*'Berechnung Fensterbank'!B15,"")</f>
        <v/>
      </c>
      <c r="I5" s="4">
        <f t="shared" si="1"/>
        <v>0</v>
      </c>
      <c r="J5" s="4">
        <f t="shared" si="3"/>
        <v>0</v>
      </c>
      <c r="K5" s="4">
        <f>IF(AND(B5&lt;&gt;0,$B$24&lt;&gt;0),Definitionen!$M$9/Berechnungen!$B$24,0)</f>
        <v>0</v>
      </c>
      <c r="L5" s="5">
        <f t="shared" si="4"/>
        <v>0</v>
      </c>
      <c r="M5" s="5">
        <f>IF(AND(F5&lt;&gt;0,B5&lt;&gt;0),'Berechnung Fensterbank'!I15*Definitionen!$B$9,0)</f>
        <v>0</v>
      </c>
      <c r="N5" s="5" t="b">
        <f>IF(AND(E5&lt;&gt;0,A5&lt;&gt;0),IF('Berechnung Fensterbank'!J15=1,Definitionen!$B$10,0))</f>
        <v>0</v>
      </c>
      <c r="O5" s="5" t="b">
        <f>IF(AND(F5&lt;&gt;0,B5&lt;&gt;0),IF('Berechnung Fensterbank'!J15=2,Definitionen!$B$11,0))</f>
        <v>0</v>
      </c>
      <c r="P5" s="5" t="b">
        <f>IF(AND(F5&lt;&gt;0,B5&lt;&gt;0),IF(OR(ISBLANK('Berechnung Fensterbank'!K15),'Berechnung Fensterbank'!K15="ohne"),0,'Berechnung Fensterbank'!K15*Definitionen!$B$12))</f>
        <v>0</v>
      </c>
      <c r="Q5" s="5" t="b">
        <f>IF(AND(F5&lt;&gt;0,B5&lt;&gt;0),IF(OR(ISBLANK('Berechnung Fensterbank'!L15),'Berechnung Fensterbank'!L15="ohne"),0,'Berechnung Fensterbank'!L15*Definitionen!$B$13))</f>
        <v>0</v>
      </c>
      <c r="R5" s="5" t="b">
        <f>IF(AND(F5&lt;&gt;0,B5&lt;&gt;0),IF('Berechnung Fensterbank'!M15=1,Definitionen!$B$14,0))</f>
        <v>0</v>
      </c>
      <c r="S5" s="5" t="b">
        <f>IF(AND(F5&lt;&gt;0,B5&lt;&gt;0),IF('Berechnung Fensterbank'!M15=2,Definitionen!$B$15,0))</f>
        <v>0</v>
      </c>
      <c r="T5" s="5">
        <f>IF(AND(F5&lt;&gt;0,B5&lt;&gt;0),'Berechnung Fensterbank'!N15*Definitionen!$B$16,0)</f>
        <v>0</v>
      </c>
      <c r="U5" s="5">
        <f>IF(AND(F5&lt;&gt;0,B5&lt;&gt;0,'Berechnung Fensterbank'!O15="Ja"),Definitionen!$B$18*'Berechnung Fensterbank'!D15/1000,0)</f>
        <v>0</v>
      </c>
      <c r="V5" s="5" t="b">
        <f>IF(F5="EBL",IF(SUM(Y$3:Y$22)&lt;5,'Berechnung Fensterbank'!C15*'Berechnung Fensterbank'!D15/1000/1000*Definitionen!$B$21,'Berechnung Fensterbank'!C15*'Berechnung Fensterbank'!D15/1000/1000*Definitionen!$B$22)+IF(SUM(Y$3:Y$22)&lt;10,Definitionen!$B$25/SUM(Z$3:Z$22),0))</f>
        <v>0</v>
      </c>
      <c r="W5">
        <f t="shared" si="5"/>
        <v>0</v>
      </c>
      <c r="X5" t="b">
        <v>0</v>
      </c>
      <c r="Y5">
        <f>'Berechnung Fensterbank'!C15*'Berechnung Fensterbank'!D15*'Berechnung Fensterbank'!B15/1000/1000</f>
        <v>0</v>
      </c>
      <c r="Z5">
        <f t="shared" si="6"/>
        <v>0</v>
      </c>
      <c r="AA5" t="s">
        <v>55</v>
      </c>
      <c r="AB5">
        <f>Schere</f>
        <v>20</v>
      </c>
    </row>
    <row r="6" spans="1:28" x14ac:dyDescent="0.25">
      <c r="A6" s="4" t="s">
        <v>33</v>
      </c>
      <c r="B6" s="4">
        <f>'Berechnung Fensterbank'!B16</f>
        <v>0</v>
      </c>
      <c r="C6" s="4">
        <f>IF('Berechnung Fensterbank'!G16="Ja",1,0)</f>
        <v>0</v>
      </c>
      <c r="D6" s="4">
        <f>IF('Berechnung Fensterbank'!H16="Ja",1,0)</f>
        <v>0</v>
      </c>
      <c r="E6" s="4">
        <f t="shared" si="2"/>
        <v>0</v>
      </c>
      <c r="F6" s="4">
        <f>'Berechnung Fensterbank'!E16</f>
        <v>0</v>
      </c>
      <c r="G6" s="4">
        <f t="shared" si="0"/>
        <v>0</v>
      </c>
      <c r="H6" s="4" t="str">
        <f>IF(AND('Berechnung Fensterbank'!E16&lt;&gt;"",'Berechnung Fensterbank'!C16*'Berechnung Fensterbank'!D16*'Berechnung Fensterbank'!F16&lt;&gt;0),('Berechnung Fensterbank'!C16+OffsetX)*('Berechnung Fensterbank'!D16+OffsetY)*'Berechnung Fensterbank'!F16*VLOOKUP('Berechnung Fensterbank'!E16,Material,2,FALSE)/10^6*'Berechnung Fensterbank'!B16,"")</f>
        <v/>
      </c>
      <c r="I6" s="4">
        <f t="shared" si="1"/>
        <v>0</v>
      </c>
      <c r="J6" s="4">
        <f t="shared" si="3"/>
        <v>0</v>
      </c>
      <c r="K6" s="4">
        <f>IF(AND(B6&lt;&gt;0,$B$24&lt;&gt;0),Definitionen!$M$9/Berechnungen!$B$24,0)</f>
        <v>0</v>
      </c>
      <c r="L6" s="5">
        <f t="shared" si="4"/>
        <v>0</v>
      </c>
      <c r="M6" s="5">
        <f>IF(AND(F6&lt;&gt;0,B6&lt;&gt;0),'Berechnung Fensterbank'!I16*Definitionen!$B$9,0)</f>
        <v>0</v>
      </c>
      <c r="N6" s="5" t="b">
        <f>IF(AND(E6&lt;&gt;0,A6&lt;&gt;0),IF('Berechnung Fensterbank'!J16=1,Definitionen!$B$10,0))</f>
        <v>0</v>
      </c>
      <c r="O6" s="5" t="b">
        <f>IF(AND(F6&lt;&gt;0,B6&lt;&gt;0),IF('Berechnung Fensterbank'!J16=2,Definitionen!$B$11,0))</f>
        <v>0</v>
      </c>
      <c r="P6" s="5" t="b">
        <f>IF(AND(F6&lt;&gt;0,B6&lt;&gt;0),IF(OR(ISBLANK('Berechnung Fensterbank'!K16),'Berechnung Fensterbank'!K16="ohne"),0,'Berechnung Fensterbank'!K16*Definitionen!$B$12))</f>
        <v>0</v>
      </c>
      <c r="Q6" s="5" t="b">
        <f>IF(AND(F6&lt;&gt;0,B6&lt;&gt;0),IF(OR(ISBLANK('Berechnung Fensterbank'!L16),'Berechnung Fensterbank'!L16="ohne"),0,'Berechnung Fensterbank'!L16*Definitionen!$B$13))</f>
        <v>0</v>
      </c>
      <c r="R6" s="5" t="b">
        <f>IF(AND(F6&lt;&gt;0,B6&lt;&gt;0),IF('Berechnung Fensterbank'!M16=1,Definitionen!$B$14,0))</f>
        <v>0</v>
      </c>
      <c r="S6" s="5" t="b">
        <f>IF(AND(F6&lt;&gt;0,B6&lt;&gt;0),IF('Berechnung Fensterbank'!M16=2,Definitionen!$B$15,0))</f>
        <v>0</v>
      </c>
      <c r="T6" s="5">
        <f>IF(AND(F6&lt;&gt;0,B6&lt;&gt;0),'Berechnung Fensterbank'!N16*Definitionen!$B$16,0)</f>
        <v>0</v>
      </c>
      <c r="U6" s="5">
        <f>IF(AND(F6&lt;&gt;0,B6&lt;&gt;0,'Berechnung Fensterbank'!O16="Ja"),Definitionen!$B$18*'Berechnung Fensterbank'!D16/1000,0)</f>
        <v>0</v>
      </c>
      <c r="V6" s="5" t="b">
        <f>IF(F6="EBL",IF(SUM(Y$3:Y$22)&lt;5,'Berechnung Fensterbank'!C16*'Berechnung Fensterbank'!D16/1000/1000*Definitionen!$B$21,'Berechnung Fensterbank'!C16*'Berechnung Fensterbank'!D16/1000/1000*Definitionen!$B$22)+IF(SUM(Y$3:Y$22)&lt;10,Definitionen!$B$25/SUM(Z$3:Z$22),0))</f>
        <v>0</v>
      </c>
      <c r="W6">
        <f t="shared" si="5"/>
        <v>0</v>
      </c>
      <c r="X6" t="b">
        <v>0</v>
      </c>
      <c r="Y6">
        <f>'Berechnung Fensterbank'!C16*'Berechnung Fensterbank'!D16*'Berechnung Fensterbank'!B16/1000/1000</f>
        <v>0</v>
      </c>
      <c r="Z6">
        <f t="shared" si="6"/>
        <v>0</v>
      </c>
      <c r="AA6" t="s">
        <v>56</v>
      </c>
      <c r="AB6">
        <f>IF(C24&gt;0,Klinken,0)</f>
        <v>0</v>
      </c>
    </row>
    <row r="7" spans="1:28" x14ac:dyDescent="0.25">
      <c r="A7" s="4" t="s">
        <v>34</v>
      </c>
      <c r="B7" s="4">
        <f>'Berechnung Fensterbank'!B17</f>
        <v>0</v>
      </c>
      <c r="C7" s="4">
        <f>IF('Berechnung Fensterbank'!G17="Ja",1,0)</f>
        <v>0</v>
      </c>
      <c r="D7" s="4">
        <f>IF('Berechnung Fensterbank'!H17="Ja",1,0)</f>
        <v>0</v>
      </c>
      <c r="E7" s="4">
        <f t="shared" si="2"/>
        <v>0</v>
      </c>
      <c r="F7" s="4">
        <f>'Berechnung Fensterbank'!E17</f>
        <v>0</v>
      </c>
      <c r="G7" s="4">
        <f t="shared" si="0"/>
        <v>0</v>
      </c>
      <c r="H7" s="4" t="str">
        <f>IF(AND('Berechnung Fensterbank'!E17&lt;&gt;"",'Berechnung Fensterbank'!C17*'Berechnung Fensterbank'!D17*'Berechnung Fensterbank'!F17&lt;&gt;0),('Berechnung Fensterbank'!C17+OffsetX)*('Berechnung Fensterbank'!D17+OffsetY)*'Berechnung Fensterbank'!F17*VLOOKUP('Berechnung Fensterbank'!E17,Material,2,FALSE)/10^6*'Berechnung Fensterbank'!B17,"")</f>
        <v/>
      </c>
      <c r="I7" s="4">
        <f t="shared" si="1"/>
        <v>0</v>
      </c>
      <c r="J7" s="4">
        <f t="shared" si="3"/>
        <v>0</v>
      </c>
      <c r="K7" s="4">
        <f>IF(AND(B7&lt;&gt;0,$B$24&lt;&gt;0),Definitionen!$M$9/Berechnungen!$B$24,0)</f>
        <v>0</v>
      </c>
      <c r="L7" s="5">
        <f t="shared" si="4"/>
        <v>0</v>
      </c>
      <c r="M7" s="5">
        <f>IF(AND(F7&lt;&gt;0,B7&lt;&gt;0),'Berechnung Fensterbank'!I17*Definitionen!$B$9,0)</f>
        <v>0</v>
      </c>
      <c r="N7" s="5" t="b">
        <f>IF(AND(E7&lt;&gt;0,A7&lt;&gt;0),IF('Berechnung Fensterbank'!J17=1,Definitionen!$B$10,0))</f>
        <v>0</v>
      </c>
      <c r="O7" s="5" t="b">
        <f>IF(AND(F7&lt;&gt;0,B7&lt;&gt;0),IF('Berechnung Fensterbank'!J17=2,Definitionen!$B$11,0))</f>
        <v>0</v>
      </c>
      <c r="P7" s="5" t="b">
        <f>IF(AND(F7&lt;&gt;0,B7&lt;&gt;0),IF(OR(ISBLANK('Berechnung Fensterbank'!K17),'Berechnung Fensterbank'!K17="ohne"),0,'Berechnung Fensterbank'!K17*Definitionen!$B$12))</f>
        <v>0</v>
      </c>
      <c r="Q7" s="5" t="b">
        <f>IF(AND(F7&lt;&gt;0,B7&lt;&gt;0),IF(OR(ISBLANK('Berechnung Fensterbank'!L17),'Berechnung Fensterbank'!L17="ohne"),0,'Berechnung Fensterbank'!L17*Definitionen!$B$13))</f>
        <v>0</v>
      </c>
      <c r="R7" s="5" t="b">
        <f>IF(AND(F7&lt;&gt;0,B7&lt;&gt;0),IF('Berechnung Fensterbank'!M17=1,Definitionen!$B$14,0))</f>
        <v>0</v>
      </c>
      <c r="S7" s="5" t="b">
        <f>IF(AND(F7&lt;&gt;0,B7&lt;&gt;0),IF('Berechnung Fensterbank'!M17=2,Definitionen!$B$15,0))</f>
        <v>0</v>
      </c>
      <c r="T7" s="5">
        <f>IF(AND(F7&lt;&gt;0,B7&lt;&gt;0),'Berechnung Fensterbank'!N17*Definitionen!$B$16,0)</f>
        <v>0</v>
      </c>
      <c r="U7" s="5">
        <f>IF(AND(F7&lt;&gt;0,B7&lt;&gt;0,'Berechnung Fensterbank'!O17="Ja"),Definitionen!$B$18*'Berechnung Fensterbank'!D17/1000,0)</f>
        <v>0</v>
      </c>
      <c r="V7" s="5" t="b">
        <f>IF(F7="EBL",IF(SUM(Y$3:Y$22)&lt;5,'Berechnung Fensterbank'!C17*'Berechnung Fensterbank'!D17/1000/1000*Definitionen!$B$21,'Berechnung Fensterbank'!C17*'Berechnung Fensterbank'!D17/1000/1000*Definitionen!$B$22)+IF(SUM(Y$3:Y$22)&lt;10,Definitionen!$B$25/SUM(Z$3:Z$22),0))</f>
        <v>0</v>
      </c>
      <c r="W7">
        <f t="shared" si="5"/>
        <v>0</v>
      </c>
      <c r="X7" t="b">
        <v>0</v>
      </c>
      <c r="Y7">
        <f>'Berechnung Fensterbank'!C17*'Berechnung Fensterbank'!D17*'Berechnung Fensterbank'!B17/1000/1000</f>
        <v>0</v>
      </c>
      <c r="Z7">
        <f t="shared" si="6"/>
        <v>0</v>
      </c>
      <c r="AA7" t="s">
        <v>66</v>
      </c>
      <c r="AB7">
        <f>SUM(AB3:AB6)</f>
        <v>45</v>
      </c>
    </row>
    <row r="8" spans="1:28" x14ac:dyDescent="0.25">
      <c r="A8" s="4" t="s">
        <v>35</v>
      </c>
      <c r="B8" s="4">
        <f>'Berechnung Fensterbank'!B18</f>
        <v>0</v>
      </c>
      <c r="C8" s="4">
        <f>IF('Berechnung Fensterbank'!G18="Ja",1,0)</f>
        <v>0</v>
      </c>
      <c r="D8" s="4">
        <f>IF('Berechnung Fensterbank'!H18="Ja",1,0)</f>
        <v>0</v>
      </c>
      <c r="E8" s="4">
        <f t="shared" si="2"/>
        <v>0</v>
      </c>
      <c r="F8" s="4">
        <f>'Berechnung Fensterbank'!E18</f>
        <v>0</v>
      </c>
      <c r="G8" s="4">
        <f t="shared" si="0"/>
        <v>0</v>
      </c>
      <c r="H8" s="4" t="str">
        <f>IF(AND('Berechnung Fensterbank'!E18&lt;&gt;"",'Berechnung Fensterbank'!C18*'Berechnung Fensterbank'!D18*'Berechnung Fensterbank'!F18&lt;&gt;0),('Berechnung Fensterbank'!C18+OffsetX)*('Berechnung Fensterbank'!D18+OffsetY)*'Berechnung Fensterbank'!F18*VLOOKUP('Berechnung Fensterbank'!E18,Material,2,FALSE)/10^6*'Berechnung Fensterbank'!B18,"")</f>
        <v/>
      </c>
      <c r="I8" s="4">
        <f t="shared" si="1"/>
        <v>0</v>
      </c>
      <c r="J8" s="4">
        <f t="shared" si="3"/>
        <v>0</v>
      </c>
      <c r="K8" s="4">
        <f>IF(AND(B8&lt;&gt;0,$B$24&lt;&gt;0),Definitionen!$M$9/Berechnungen!$B$24,0)</f>
        <v>0</v>
      </c>
      <c r="L8" s="5">
        <f t="shared" si="4"/>
        <v>0</v>
      </c>
      <c r="M8" s="5">
        <f>IF(AND(F8&lt;&gt;0,B8&lt;&gt;0),'Berechnung Fensterbank'!I18*Definitionen!$B$9,0)</f>
        <v>0</v>
      </c>
      <c r="N8" s="5" t="b">
        <f>IF(AND(E8&lt;&gt;0,A8&lt;&gt;0),IF('Berechnung Fensterbank'!J18=1,Definitionen!$B$10,0))</f>
        <v>0</v>
      </c>
      <c r="O8" s="5" t="b">
        <f>IF(AND(F8&lt;&gt;0,B8&lt;&gt;0),IF('Berechnung Fensterbank'!J18=2,Definitionen!$B$11,0))</f>
        <v>0</v>
      </c>
      <c r="P8" s="5" t="b">
        <f>IF(AND(F8&lt;&gt;0,B8&lt;&gt;0),IF(OR(ISBLANK('Berechnung Fensterbank'!K18),'Berechnung Fensterbank'!K18="ohne"),0,'Berechnung Fensterbank'!K18*Definitionen!$B$12))</f>
        <v>0</v>
      </c>
      <c r="Q8" s="5" t="b">
        <f>IF(AND(F8&lt;&gt;0,B8&lt;&gt;0),IF(OR(ISBLANK('Berechnung Fensterbank'!L18),'Berechnung Fensterbank'!L18="ohne"),0,'Berechnung Fensterbank'!L18*Definitionen!$B$13))</f>
        <v>0</v>
      </c>
      <c r="R8" s="5" t="b">
        <f>IF(AND(F8&lt;&gt;0,B8&lt;&gt;0),IF('Berechnung Fensterbank'!M18=1,Definitionen!$B$14,0))</f>
        <v>0</v>
      </c>
      <c r="S8" s="5" t="b">
        <f>IF(AND(F8&lt;&gt;0,B8&lt;&gt;0),IF('Berechnung Fensterbank'!M18=2,Definitionen!$B$15,0))</f>
        <v>0</v>
      </c>
      <c r="T8" s="5">
        <f>IF(AND(F8&lt;&gt;0,B8&lt;&gt;0),'Berechnung Fensterbank'!N18*Definitionen!$B$16,0)</f>
        <v>0</v>
      </c>
      <c r="U8" s="5">
        <f>IF(AND(F8&lt;&gt;0,B8&lt;&gt;0,'Berechnung Fensterbank'!O18="Ja"),Definitionen!$B$18*'Berechnung Fensterbank'!D18/1000,0)</f>
        <v>0</v>
      </c>
      <c r="V8" s="5" t="b">
        <f>IF(F8="EBL",IF(SUM(Y$3:Y$22)&lt;5,'Berechnung Fensterbank'!C18*'Berechnung Fensterbank'!D18/1000/1000*Definitionen!$B$21,'Berechnung Fensterbank'!C18*'Berechnung Fensterbank'!D18/1000/1000*Definitionen!$B$22)+IF(SUM(Y$3:Y$22)&lt;10,Definitionen!$B$25/SUM(Z$3:Z$22),0))</f>
        <v>0</v>
      </c>
      <c r="W8">
        <f t="shared" si="5"/>
        <v>0</v>
      </c>
      <c r="X8" t="b">
        <v>0</v>
      </c>
      <c r="Y8">
        <f>'Berechnung Fensterbank'!C18*'Berechnung Fensterbank'!D18*'Berechnung Fensterbank'!B18/1000/1000</f>
        <v>0</v>
      </c>
      <c r="Z8">
        <f t="shared" si="6"/>
        <v>0</v>
      </c>
    </row>
    <row r="9" spans="1:28" x14ac:dyDescent="0.25">
      <c r="A9" s="4" t="s">
        <v>36</v>
      </c>
      <c r="B9" s="4">
        <f>'Berechnung Fensterbank'!B19</f>
        <v>0</v>
      </c>
      <c r="C9" s="4">
        <f>IF('Berechnung Fensterbank'!G19="Ja",1,0)</f>
        <v>0</v>
      </c>
      <c r="D9" s="4">
        <f>IF('Berechnung Fensterbank'!H19="Ja",1,0)</f>
        <v>0</v>
      </c>
      <c r="E9" s="4">
        <f t="shared" si="2"/>
        <v>0</v>
      </c>
      <c r="F9" s="4">
        <f>'Berechnung Fensterbank'!E19</f>
        <v>0</v>
      </c>
      <c r="G9" s="4">
        <f t="shared" si="0"/>
        <v>0</v>
      </c>
      <c r="H9" s="4" t="str">
        <f>IF(AND('Berechnung Fensterbank'!E19&lt;&gt;"",'Berechnung Fensterbank'!C19*'Berechnung Fensterbank'!D19*'Berechnung Fensterbank'!F19&lt;&gt;0),('Berechnung Fensterbank'!C19+OffsetX)*('Berechnung Fensterbank'!D19+OffsetY)*'Berechnung Fensterbank'!F19*VLOOKUP('Berechnung Fensterbank'!E19,Material,2,FALSE)/10^6*'Berechnung Fensterbank'!B19,"")</f>
        <v/>
      </c>
      <c r="I9" s="4">
        <f t="shared" si="1"/>
        <v>0</v>
      </c>
      <c r="J9" s="4">
        <f t="shared" si="3"/>
        <v>0</v>
      </c>
      <c r="K9" s="4">
        <f>IF(AND(B9&lt;&gt;0,$B$24&lt;&gt;0),Definitionen!$M$9/Berechnungen!$B$24,0)</f>
        <v>0</v>
      </c>
      <c r="L9" s="5">
        <f t="shared" si="4"/>
        <v>0</v>
      </c>
      <c r="M9" s="5">
        <f>IF(AND(F9&lt;&gt;0,B9&lt;&gt;0),'Berechnung Fensterbank'!I19*Definitionen!$B$9,0)</f>
        <v>0</v>
      </c>
      <c r="N9" s="5" t="b">
        <f>IF(AND(E9&lt;&gt;0,A9&lt;&gt;0),IF('Berechnung Fensterbank'!J19=1,Definitionen!$B$10,0))</f>
        <v>0</v>
      </c>
      <c r="O9" s="5" t="b">
        <f>IF(AND(F9&lt;&gt;0,B9&lt;&gt;0),IF('Berechnung Fensterbank'!J19=2,Definitionen!$B$11,0))</f>
        <v>0</v>
      </c>
      <c r="P9" s="5" t="b">
        <f>IF(AND(F9&lt;&gt;0,B9&lt;&gt;0),IF(OR(ISBLANK('Berechnung Fensterbank'!K19),'Berechnung Fensterbank'!K19="ohne"),0,'Berechnung Fensterbank'!K19*Definitionen!$B$12))</f>
        <v>0</v>
      </c>
      <c r="Q9" s="5" t="b">
        <f>IF(AND(F9&lt;&gt;0,B9&lt;&gt;0),IF(OR(ISBLANK('Berechnung Fensterbank'!L19),'Berechnung Fensterbank'!L19="ohne"),0,'Berechnung Fensterbank'!L19*Definitionen!$B$13))</f>
        <v>0</v>
      </c>
      <c r="R9" s="5" t="b">
        <f>IF(AND(F9&lt;&gt;0,B9&lt;&gt;0),IF('Berechnung Fensterbank'!M19=1,Definitionen!$B$14,0))</f>
        <v>0</v>
      </c>
      <c r="S9" s="5" t="b">
        <f>IF(AND(F9&lt;&gt;0,B9&lt;&gt;0),IF('Berechnung Fensterbank'!M19=2,Definitionen!$B$15,0))</f>
        <v>0</v>
      </c>
      <c r="T9" s="5">
        <f>IF(AND(F9&lt;&gt;0,B9&lt;&gt;0),'Berechnung Fensterbank'!N19*Definitionen!$B$16,0)</f>
        <v>0</v>
      </c>
      <c r="U9" s="5">
        <f>IF(AND(F9&lt;&gt;0,B9&lt;&gt;0,'Berechnung Fensterbank'!O19="Ja"),Definitionen!$B$18*'Berechnung Fensterbank'!D19/1000,0)</f>
        <v>0</v>
      </c>
      <c r="V9" s="5" t="b">
        <f>IF(F9="EBL",IF(SUM(Y$3:Y$22)&lt;5,'Berechnung Fensterbank'!C19*'Berechnung Fensterbank'!D19/1000/1000*Definitionen!$B$21,'Berechnung Fensterbank'!C19*'Berechnung Fensterbank'!D19/1000/1000*Definitionen!$B$22)+IF(SUM(Y$3:Y$22)&lt;10,Definitionen!$B$25/SUM(Z$3:Z$22),0))</f>
        <v>0</v>
      </c>
      <c r="W9">
        <f t="shared" si="5"/>
        <v>0</v>
      </c>
      <c r="X9" t="b">
        <v>0</v>
      </c>
      <c r="Y9">
        <f>'Berechnung Fensterbank'!C19*'Berechnung Fensterbank'!D19*'Berechnung Fensterbank'!B19/1000/1000</f>
        <v>0</v>
      </c>
      <c r="Z9">
        <f t="shared" si="6"/>
        <v>0</v>
      </c>
    </row>
    <row r="10" spans="1:28" x14ac:dyDescent="0.25">
      <c r="A10" s="4" t="s">
        <v>37</v>
      </c>
      <c r="B10" s="4">
        <f>'Berechnung Fensterbank'!B20</f>
        <v>0</v>
      </c>
      <c r="C10" s="4">
        <f>IF('Berechnung Fensterbank'!G20="Ja",1,0)</f>
        <v>0</v>
      </c>
      <c r="D10" s="4">
        <f>IF('Berechnung Fensterbank'!H20="Ja",1,0)</f>
        <v>0</v>
      </c>
      <c r="E10" s="4">
        <f t="shared" si="2"/>
        <v>0</v>
      </c>
      <c r="F10" s="4">
        <f>'Berechnung Fensterbank'!E20</f>
        <v>0</v>
      </c>
      <c r="G10" s="4">
        <f t="shared" si="0"/>
        <v>0</v>
      </c>
      <c r="H10" s="4" t="str">
        <f>IF(AND('Berechnung Fensterbank'!E20&lt;&gt;"",'Berechnung Fensterbank'!C20*'Berechnung Fensterbank'!D20*'Berechnung Fensterbank'!F20&lt;&gt;0),('Berechnung Fensterbank'!C20+OffsetX)*('Berechnung Fensterbank'!D20+OffsetY)*'Berechnung Fensterbank'!F20*VLOOKUP('Berechnung Fensterbank'!E20,Material,2,FALSE)/10^6*'Berechnung Fensterbank'!B20,"")</f>
        <v/>
      </c>
      <c r="I10" s="4">
        <f t="shared" si="1"/>
        <v>0</v>
      </c>
      <c r="J10" s="4">
        <f t="shared" si="3"/>
        <v>0</v>
      </c>
      <c r="K10" s="4">
        <f>IF(AND(B10&lt;&gt;0,$B$24&lt;&gt;0),Definitionen!$M$9/Berechnungen!$B$24,0)</f>
        <v>0</v>
      </c>
      <c r="L10" s="5">
        <f t="shared" si="4"/>
        <v>0</v>
      </c>
      <c r="M10" s="5">
        <f>IF(AND(F10&lt;&gt;0,B10&lt;&gt;0),'Berechnung Fensterbank'!I20*Definitionen!$B$9,0)</f>
        <v>0</v>
      </c>
      <c r="N10" s="5" t="b">
        <f>IF(AND(E10&lt;&gt;0,A10&lt;&gt;0),IF('Berechnung Fensterbank'!J20=1,Definitionen!$B$10,0))</f>
        <v>0</v>
      </c>
      <c r="O10" s="5" t="b">
        <f>IF(AND(F10&lt;&gt;0,B10&lt;&gt;0),IF('Berechnung Fensterbank'!J20=2,Definitionen!$B$11,0))</f>
        <v>0</v>
      </c>
      <c r="P10" s="5" t="b">
        <f>IF(AND(F10&lt;&gt;0,B10&lt;&gt;0),IF(OR(ISBLANK('Berechnung Fensterbank'!K20),'Berechnung Fensterbank'!K20="ohne"),0,'Berechnung Fensterbank'!K20*Definitionen!$B$12))</f>
        <v>0</v>
      </c>
      <c r="Q10" s="5" t="b">
        <f>IF(AND(F10&lt;&gt;0,B10&lt;&gt;0),IF(OR(ISBLANK('Berechnung Fensterbank'!L20),'Berechnung Fensterbank'!L20="ohne"),0,'Berechnung Fensterbank'!L20*Definitionen!$B$13))</f>
        <v>0</v>
      </c>
      <c r="R10" s="5" t="b">
        <f>IF(AND(F10&lt;&gt;0,B10&lt;&gt;0),IF('Berechnung Fensterbank'!M20=1,Definitionen!$B$14,0))</f>
        <v>0</v>
      </c>
      <c r="S10" s="5" t="b">
        <f>IF(AND(F10&lt;&gt;0,B10&lt;&gt;0),IF('Berechnung Fensterbank'!M20=2,Definitionen!$B$15,0))</f>
        <v>0</v>
      </c>
      <c r="T10" s="5">
        <f>IF(AND(F10&lt;&gt;0,B10&lt;&gt;0),'Berechnung Fensterbank'!N20*Definitionen!$B$16,0)</f>
        <v>0</v>
      </c>
      <c r="U10" s="5">
        <f>IF(AND(F10&lt;&gt;0,B10&lt;&gt;0,'Berechnung Fensterbank'!O20="Ja"),Definitionen!$B$18*'Berechnung Fensterbank'!D20/1000,0)</f>
        <v>0</v>
      </c>
      <c r="V10" s="5" t="b">
        <f>IF(F10="EBL",IF(SUM(Y$3:Y$22)&lt;5,'Berechnung Fensterbank'!C20*'Berechnung Fensterbank'!D20/1000/1000*Definitionen!$B$21,'Berechnung Fensterbank'!C20*'Berechnung Fensterbank'!D20/1000/1000*Definitionen!$B$22)+IF(SUM(Y$3:Y$22)&lt;10,Definitionen!$B$25/SUM(Z$3:Z$22),0))</f>
        <v>0</v>
      </c>
      <c r="W10">
        <f t="shared" si="5"/>
        <v>0</v>
      </c>
      <c r="X10" t="b">
        <v>0</v>
      </c>
      <c r="Y10">
        <f>'Berechnung Fensterbank'!C20*'Berechnung Fensterbank'!D20*'Berechnung Fensterbank'!B20/1000/1000</f>
        <v>0</v>
      </c>
      <c r="Z10">
        <f t="shared" si="6"/>
        <v>0</v>
      </c>
    </row>
    <row r="11" spans="1:28" x14ac:dyDescent="0.25">
      <c r="A11" s="4" t="s">
        <v>38</v>
      </c>
      <c r="B11" s="4">
        <f>'Berechnung Fensterbank'!B21</f>
        <v>0</v>
      </c>
      <c r="C11" s="4">
        <f>IF('Berechnung Fensterbank'!G21="Ja",1,0)</f>
        <v>0</v>
      </c>
      <c r="D11" s="4">
        <f>IF('Berechnung Fensterbank'!H21="Ja",1,0)</f>
        <v>0</v>
      </c>
      <c r="E11" s="4">
        <f t="shared" si="2"/>
        <v>0</v>
      </c>
      <c r="F11" s="4">
        <f>'Berechnung Fensterbank'!E21</f>
        <v>0</v>
      </c>
      <c r="G11" s="4">
        <f t="shared" si="0"/>
        <v>0</v>
      </c>
      <c r="H11" s="4" t="str">
        <f>IF(AND('Berechnung Fensterbank'!E21&lt;&gt;"",'Berechnung Fensterbank'!C21*'Berechnung Fensterbank'!D21*'Berechnung Fensterbank'!F21&lt;&gt;0),('Berechnung Fensterbank'!C21+OffsetX)*('Berechnung Fensterbank'!D21+OffsetY)*'Berechnung Fensterbank'!F21*VLOOKUP('Berechnung Fensterbank'!E21,Material,2,FALSE)/10^6*'Berechnung Fensterbank'!B21,"")</f>
        <v/>
      </c>
      <c r="I11" s="4">
        <f t="shared" si="1"/>
        <v>0</v>
      </c>
      <c r="J11" s="4">
        <f t="shared" si="3"/>
        <v>0</v>
      </c>
      <c r="K11" s="4">
        <f>IF(AND(B11&lt;&gt;0,$B$24&lt;&gt;0),Definitionen!$M$9/Berechnungen!$B$24,0)</f>
        <v>0</v>
      </c>
      <c r="L11" s="5">
        <f t="shared" si="4"/>
        <v>0</v>
      </c>
      <c r="M11" s="5">
        <f>IF(AND(F11&lt;&gt;0,B11&lt;&gt;0),'Berechnung Fensterbank'!I21*Definitionen!$B$9,0)</f>
        <v>0</v>
      </c>
      <c r="N11" s="5" t="b">
        <f>IF(AND(E11&lt;&gt;0,A11&lt;&gt;0),IF('Berechnung Fensterbank'!J21=1,Definitionen!$B$10,0))</f>
        <v>0</v>
      </c>
      <c r="O11" s="5" t="b">
        <f>IF(AND(F11&lt;&gt;0,B11&lt;&gt;0),IF('Berechnung Fensterbank'!J21=2,Definitionen!$B$11,0))</f>
        <v>0</v>
      </c>
      <c r="P11" s="5" t="b">
        <f>IF(AND(F11&lt;&gt;0,B11&lt;&gt;0),IF(OR(ISBLANK('Berechnung Fensterbank'!K21),'Berechnung Fensterbank'!K21="ohne"),0,'Berechnung Fensterbank'!K21*Definitionen!$B$12))</f>
        <v>0</v>
      </c>
      <c r="Q11" s="5" t="b">
        <f>IF(AND(F11&lt;&gt;0,B11&lt;&gt;0),IF(OR(ISBLANK('Berechnung Fensterbank'!L21),'Berechnung Fensterbank'!L21="ohne"),0,'Berechnung Fensterbank'!L21*Definitionen!$B$13))</f>
        <v>0</v>
      </c>
      <c r="R11" s="5" t="b">
        <f>IF(AND(F11&lt;&gt;0,B11&lt;&gt;0),IF('Berechnung Fensterbank'!M21=1,Definitionen!$B$14,0))</f>
        <v>0</v>
      </c>
      <c r="S11" s="5" t="b">
        <f>IF(AND(F11&lt;&gt;0,B11&lt;&gt;0),IF('Berechnung Fensterbank'!M21=2,Definitionen!$B$15,0))</f>
        <v>0</v>
      </c>
      <c r="T11" s="5">
        <f>IF(AND(F11&lt;&gt;0,B11&lt;&gt;0),'Berechnung Fensterbank'!N21*Definitionen!$B$16,0)</f>
        <v>0</v>
      </c>
      <c r="U11" s="5">
        <f>IF(AND(F11&lt;&gt;0,B11&lt;&gt;0,'Berechnung Fensterbank'!O21="Ja"),Definitionen!$B$18*'Berechnung Fensterbank'!D21/1000,0)</f>
        <v>0</v>
      </c>
      <c r="V11" s="5" t="b">
        <f>IF(F11="EBL",IF(SUM(Y$3:Y$22)&lt;5,'Berechnung Fensterbank'!C21*'Berechnung Fensterbank'!D21/1000/1000*Definitionen!$B$21,'Berechnung Fensterbank'!C21*'Berechnung Fensterbank'!D21/1000/1000*Definitionen!$B$22)+IF(SUM(Y$3:Y$22)&lt;10,Definitionen!$B$25/SUM(Z$3:Z$22),0))</f>
        <v>0</v>
      </c>
      <c r="W11">
        <f t="shared" si="5"/>
        <v>0</v>
      </c>
      <c r="X11" t="b">
        <v>0</v>
      </c>
      <c r="Y11">
        <f>'Berechnung Fensterbank'!C21*'Berechnung Fensterbank'!D21*'Berechnung Fensterbank'!B21/1000/1000</f>
        <v>0</v>
      </c>
      <c r="Z11">
        <f t="shared" si="6"/>
        <v>0</v>
      </c>
    </row>
    <row r="12" spans="1:28" x14ac:dyDescent="0.25">
      <c r="A12" s="4" t="s">
        <v>39</v>
      </c>
      <c r="B12" s="4">
        <f>'Berechnung Fensterbank'!B22</f>
        <v>0</v>
      </c>
      <c r="C12" s="4">
        <f>IF('Berechnung Fensterbank'!G22="Ja",1,0)</f>
        <v>0</v>
      </c>
      <c r="D12" s="4">
        <f>IF('Berechnung Fensterbank'!H22="Ja",1,0)</f>
        <v>0</v>
      </c>
      <c r="E12" s="4">
        <f t="shared" si="2"/>
        <v>0</v>
      </c>
      <c r="F12" s="4">
        <f>'Berechnung Fensterbank'!E22</f>
        <v>0</v>
      </c>
      <c r="G12" s="4">
        <f t="shared" si="0"/>
        <v>0</v>
      </c>
      <c r="H12" s="4" t="str">
        <f>IF(AND('Berechnung Fensterbank'!E22&lt;&gt;"",'Berechnung Fensterbank'!C22*'Berechnung Fensterbank'!D22*'Berechnung Fensterbank'!F22&lt;&gt;0),('Berechnung Fensterbank'!C22+OffsetX)*('Berechnung Fensterbank'!D22+OffsetY)*'Berechnung Fensterbank'!F22*VLOOKUP('Berechnung Fensterbank'!E22,Material,2,FALSE)/10^6*'Berechnung Fensterbank'!B22,"")</f>
        <v/>
      </c>
      <c r="I12" s="4">
        <f t="shared" si="1"/>
        <v>0</v>
      </c>
      <c r="J12" s="4">
        <f t="shared" si="3"/>
        <v>0</v>
      </c>
      <c r="K12" s="4">
        <f>IF(AND(B12&lt;&gt;0,$B$24&lt;&gt;0),Definitionen!$M$9/Berechnungen!$B$24,0)</f>
        <v>0</v>
      </c>
      <c r="L12" s="5">
        <f t="shared" si="4"/>
        <v>0</v>
      </c>
      <c r="M12" s="5">
        <f>IF(AND(F12&lt;&gt;0,B12&lt;&gt;0),'Berechnung Fensterbank'!I22*Definitionen!$B$9,0)</f>
        <v>0</v>
      </c>
      <c r="N12" s="5" t="b">
        <f>IF(AND(E12&lt;&gt;0,A12&lt;&gt;0),IF('Berechnung Fensterbank'!J22=1,Definitionen!$B$10,0))</f>
        <v>0</v>
      </c>
      <c r="O12" s="5" t="b">
        <f>IF(AND(F12&lt;&gt;0,B12&lt;&gt;0),IF('Berechnung Fensterbank'!J22=2,Definitionen!$B$11,0))</f>
        <v>0</v>
      </c>
      <c r="P12" s="5" t="b">
        <f>IF(AND(F12&lt;&gt;0,B12&lt;&gt;0),IF(OR(ISBLANK('Berechnung Fensterbank'!K22),'Berechnung Fensterbank'!K22="ohne"),0,'Berechnung Fensterbank'!K22*Definitionen!$B$12))</f>
        <v>0</v>
      </c>
      <c r="Q12" s="5" t="b">
        <f>IF(AND(F12&lt;&gt;0,B12&lt;&gt;0),IF(OR(ISBLANK('Berechnung Fensterbank'!L22),'Berechnung Fensterbank'!L22="ohne"),0,'Berechnung Fensterbank'!L22*Definitionen!$B$13))</f>
        <v>0</v>
      </c>
      <c r="R12" s="5" t="b">
        <f>IF(AND(F12&lt;&gt;0,B12&lt;&gt;0),IF('Berechnung Fensterbank'!M22=1,Definitionen!$B$14,0))</f>
        <v>0</v>
      </c>
      <c r="S12" s="5" t="b">
        <f>IF(AND(F12&lt;&gt;0,B12&lt;&gt;0),IF('Berechnung Fensterbank'!M22=2,Definitionen!$B$15,0))</f>
        <v>0</v>
      </c>
      <c r="T12" s="5">
        <f>IF(AND(F12&lt;&gt;0,B12&lt;&gt;0),'Berechnung Fensterbank'!N22*Definitionen!$B$16,0)</f>
        <v>0</v>
      </c>
      <c r="U12" s="5">
        <f>IF(AND(F12&lt;&gt;0,B12&lt;&gt;0,'Berechnung Fensterbank'!O22="Ja"),Definitionen!$B$18*'Berechnung Fensterbank'!D22/1000,0)</f>
        <v>0</v>
      </c>
      <c r="V12" s="5" t="b">
        <f>IF(F12="EBL",IF(SUM(Y$3:Y$22)&lt;5,'Berechnung Fensterbank'!C22*'Berechnung Fensterbank'!D22/1000/1000*Definitionen!$B$21,'Berechnung Fensterbank'!C22*'Berechnung Fensterbank'!D22/1000/1000*Definitionen!$B$22)+IF(SUM(Y$3:Y$22)&lt;10,Definitionen!$B$25/SUM(Z$3:Z$22),0))</f>
        <v>0</v>
      </c>
      <c r="W12">
        <f t="shared" si="5"/>
        <v>0</v>
      </c>
      <c r="X12" t="b">
        <v>0</v>
      </c>
      <c r="Y12">
        <f>'Berechnung Fensterbank'!C22*'Berechnung Fensterbank'!D22*'Berechnung Fensterbank'!B22/1000/1000</f>
        <v>0</v>
      </c>
      <c r="Z12">
        <f t="shared" si="6"/>
        <v>0</v>
      </c>
    </row>
    <row r="13" spans="1:28" x14ac:dyDescent="0.25">
      <c r="A13" s="4" t="s">
        <v>40</v>
      </c>
      <c r="B13" s="4">
        <f>'Berechnung Fensterbank'!B23</f>
        <v>0</v>
      </c>
      <c r="C13" s="4">
        <f>IF('Berechnung Fensterbank'!G23="Ja",1,0)</f>
        <v>0</v>
      </c>
      <c r="D13" s="4">
        <f>IF('Berechnung Fensterbank'!H23="Ja",1,0)</f>
        <v>0</v>
      </c>
      <c r="E13" s="4">
        <f t="shared" si="2"/>
        <v>0</v>
      </c>
      <c r="F13" s="4">
        <f>'Berechnung Fensterbank'!E23</f>
        <v>0</v>
      </c>
      <c r="G13" s="4">
        <f t="shared" si="0"/>
        <v>0</v>
      </c>
      <c r="H13" s="4" t="str">
        <f>IF(AND('Berechnung Fensterbank'!E23&lt;&gt;"",'Berechnung Fensterbank'!C23*'Berechnung Fensterbank'!D23*'Berechnung Fensterbank'!F23&lt;&gt;0),('Berechnung Fensterbank'!C23+OffsetX)*('Berechnung Fensterbank'!D23+OffsetY)*'Berechnung Fensterbank'!F23*VLOOKUP('Berechnung Fensterbank'!E23,Material,2,FALSE)/10^6*'Berechnung Fensterbank'!B23,"")</f>
        <v/>
      </c>
      <c r="I13" s="4">
        <f t="shared" si="1"/>
        <v>0</v>
      </c>
      <c r="J13" s="4">
        <f t="shared" si="3"/>
        <v>0</v>
      </c>
      <c r="K13" s="4">
        <f>IF(AND(B13&lt;&gt;0,$B$24&lt;&gt;0),Definitionen!$M$9/Berechnungen!$B$24,0)</f>
        <v>0</v>
      </c>
      <c r="L13" s="5">
        <f t="shared" si="4"/>
        <v>0</v>
      </c>
      <c r="M13" s="5">
        <f>IF(AND(F13&lt;&gt;0,B13&lt;&gt;0),'Berechnung Fensterbank'!I23*Definitionen!$B$9,0)</f>
        <v>0</v>
      </c>
      <c r="N13" s="5" t="b">
        <f>IF(AND(E13&lt;&gt;0,A13&lt;&gt;0),IF('Berechnung Fensterbank'!J23=1,Definitionen!$B$10,0))</f>
        <v>0</v>
      </c>
      <c r="O13" s="5" t="b">
        <f>IF(AND(F13&lt;&gt;0,B13&lt;&gt;0),IF('Berechnung Fensterbank'!J23=2,Definitionen!$B$11,0))</f>
        <v>0</v>
      </c>
      <c r="P13" s="5" t="b">
        <f>IF(AND(F13&lt;&gt;0,B13&lt;&gt;0),IF(OR(ISBLANK('Berechnung Fensterbank'!K23),'Berechnung Fensterbank'!K23="ohne"),0,'Berechnung Fensterbank'!K23*Definitionen!$B$12))</f>
        <v>0</v>
      </c>
      <c r="Q13" s="5" t="b">
        <f>IF(AND(F13&lt;&gt;0,B13&lt;&gt;0),IF(OR(ISBLANK('Berechnung Fensterbank'!L23),'Berechnung Fensterbank'!L23="ohne"),0,'Berechnung Fensterbank'!L23*Definitionen!$B$13))</f>
        <v>0</v>
      </c>
      <c r="R13" s="5" t="b">
        <f>IF(AND(F13&lt;&gt;0,B13&lt;&gt;0),IF('Berechnung Fensterbank'!M23=1,Definitionen!$B$14,0))</f>
        <v>0</v>
      </c>
      <c r="S13" s="5" t="b">
        <f>IF(AND(F13&lt;&gt;0,B13&lt;&gt;0),IF('Berechnung Fensterbank'!M23=2,Definitionen!$B$15,0))</f>
        <v>0</v>
      </c>
      <c r="T13" s="5">
        <f>IF(AND(F13&lt;&gt;0,B13&lt;&gt;0),'Berechnung Fensterbank'!N23*Definitionen!$B$16,0)</f>
        <v>0</v>
      </c>
      <c r="U13" s="5">
        <f>IF(AND(F13&lt;&gt;0,B13&lt;&gt;0,'Berechnung Fensterbank'!O23="Ja"),Definitionen!$B$18*'Berechnung Fensterbank'!D23/1000,0)</f>
        <v>0</v>
      </c>
      <c r="V13" s="5" t="b">
        <f>IF(F13="EBL",IF(SUM(Y$3:Y$22)&lt;5,'Berechnung Fensterbank'!C23*'Berechnung Fensterbank'!D23/1000/1000*Definitionen!$B$21,'Berechnung Fensterbank'!C23*'Berechnung Fensterbank'!D23/1000/1000*Definitionen!$B$22)+IF(SUM(Y$3:Y$22)&lt;10,Definitionen!$B$25/SUM(Z$3:Z$22),0))</f>
        <v>0</v>
      </c>
      <c r="W13">
        <f t="shared" si="5"/>
        <v>0</v>
      </c>
      <c r="X13" t="b">
        <v>0</v>
      </c>
      <c r="Y13">
        <f>'Berechnung Fensterbank'!C23*'Berechnung Fensterbank'!D23*'Berechnung Fensterbank'!B23/1000/1000</f>
        <v>0</v>
      </c>
      <c r="Z13">
        <f t="shared" si="6"/>
        <v>0</v>
      </c>
    </row>
    <row r="14" spans="1:28" x14ac:dyDescent="0.25">
      <c r="A14" s="4" t="s">
        <v>41</v>
      </c>
      <c r="B14" s="4">
        <f>'Berechnung Fensterbank'!B24</f>
        <v>0</v>
      </c>
      <c r="C14" s="4">
        <f>IF('Berechnung Fensterbank'!G24="Ja",1,0)</f>
        <v>0</v>
      </c>
      <c r="D14" s="4">
        <f>IF('Berechnung Fensterbank'!H24="Ja",1,0)</f>
        <v>0</v>
      </c>
      <c r="E14" s="4">
        <f t="shared" si="2"/>
        <v>0</v>
      </c>
      <c r="F14" s="4">
        <f>'Berechnung Fensterbank'!E24</f>
        <v>0</v>
      </c>
      <c r="G14" s="4">
        <f t="shared" si="0"/>
        <v>0</v>
      </c>
      <c r="H14" s="4" t="str">
        <f>IF(AND('Berechnung Fensterbank'!E24&lt;&gt;"",'Berechnung Fensterbank'!C24*'Berechnung Fensterbank'!D24*'Berechnung Fensterbank'!F24&lt;&gt;0),('Berechnung Fensterbank'!C24+OffsetX)*('Berechnung Fensterbank'!D24+OffsetY)*'Berechnung Fensterbank'!F24*VLOOKUP('Berechnung Fensterbank'!E24,Material,2,FALSE)/10^6*'Berechnung Fensterbank'!B24,"")</f>
        <v/>
      </c>
      <c r="I14" s="4">
        <f t="shared" si="1"/>
        <v>0</v>
      </c>
      <c r="J14" s="4">
        <f t="shared" si="3"/>
        <v>0</v>
      </c>
      <c r="K14" s="4">
        <f>IF(AND(B14&lt;&gt;0,$B$24&lt;&gt;0),Definitionen!$M$9/Berechnungen!$B$24,0)</f>
        <v>0</v>
      </c>
      <c r="L14" s="5">
        <f t="shared" si="4"/>
        <v>0</v>
      </c>
      <c r="M14" s="5">
        <f>IF(AND(F14&lt;&gt;0,B14&lt;&gt;0),'Berechnung Fensterbank'!I24*Definitionen!$B$9,0)</f>
        <v>0</v>
      </c>
      <c r="N14" s="5" t="b">
        <f>IF(AND(E14&lt;&gt;0,A14&lt;&gt;0),IF('Berechnung Fensterbank'!J24=1,Definitionen!$B$10,0))</f>
        <v>0</v>
      </c>
      <c r="O14" s="5" t="b">
        <f>IF(AND(F14&lt;&gt;0,B14&lt;&gt;0),IF('Berechnung Fensterbank'!J24=2,Definitionen!$B$11,0))</f>
        <v>0</v>
      </c>
      <c r="P14" s="5" t="b">
        <f>IF(AND(F14&lt;&gt;0,B14&lt;&gt;0),IF(OR(ISBLANK('Berechnung Fensterbank'!K24),'Berechnung Fensterbank'!K24="ohne"),0,'Berechnung Fensterbank'!K24*Definitionen!$B$12))</f>
        <v>0</v>
      </c>
      <c r="Q14" s="5" t="b">
        <f>IF(AND(F14&lt;&gt;0,B14&lt;&gt;0),IF(OR(ISBLANK('Berechnung Fensterbank'!L24),'Berechnung Fensterbank'!L24="ohne"),0,'Berechnung Fensterbank'!L24*Definitionen!$B$13))</f>
        <v>0</v>
      </c>
      <c r="R14" s="5" t="b">
        <f>IF(AND(F14&lt;&gt;0,B14&lt;&gt;0),IF('Berechnung Fensterbank'!M24=1,Definitionen!$B$14,0))</f>
        <v>0</v>
      </c>
      <c r="S14" s="5" t="b">
        <f>IF(AND(F14&lt;&gt;0,B14&lt;&gt;0),IF('Berechnung Fensterbank'!M24=2,Definitionen!$B$15,0))</f>
        <v>0</v>
      </c>
      <c r="T14" s="5">
        <f>IF(AND(F14&lt;&gt;0,B14&lt;&gt;0),'Berechnung Fensterbank'!N24*Definitionen!$B$16,0)</f>
        <v>0</v>
      </c>
      <c r="U14" s="5">
        <f>IF(AND(F14&lt;&gt;0,B14&lt;&gt;0,'Berechnung Fensterbank'!O24="Ja"),Definitionen!$B$18*'Berechnung Fensterbank'!D24/1000,0)</f>
        <v>0</v>
      </c>
      <c r="V14" s="5" t="b">
        <f>IF(F14="EBL",IF(SUM(Y$3:Y$22)&lt;5,'Berechnung Fensterbank'!C24*'Berechnung Fensterbank'!D24/1000/1000*Definitionen!$B$21,'Berechnung Fensterbank'!C24*'Berechnung Fensterbank'!D24/1000/1000*Definitionen!$B$22)+IF(SUM(Y$3:Y$22)&lt;10,Definitionen!$B$25/SUM(Z$3:Z$22),0))</f>
        <v>0</v>
      </c>
      <c r="W14">
        <f t="shared" si="5"/>
        <v>0</v>
      </c>
      <c r="X14" t="b">
        <v>0</v>
      </c>
      <c r="Y14">
        <f>'Berechnung Fensterbank'!C24*'Berechnung Fensterbank'!D24*'Berechnung Fensterbank'!B24/1000/1000</f>
        <v>0</v>
      </c>
      <c r="Z14">
        <f t="shared" si="6"/>
        <v>0</v>
      </c>
    </row>
    <row r="15" spans="1:28" x14ac:dyDescent="0.25">
      <c r="A15" s="4" t="s">
        <v>42</v>
      </c>
      <c r="B15" s="4">
        <f>'Berechnung Fensterbank'!B25</f>
        <v>0</v>
      </c>
      <c r="C15" s="4">
        <f>IF('Berechnung Fensterbank'!G25="Ja",1,0)</f>
        <v>0</v>
      </c>
      <c r="D15" s="4">
        <f>IF('Berechnung Fensterbank'!H25="Ja",1,0)</f>
        <v>0</v>
      </c>
      <c r="E15" s="4">
        <f t="shared" si="2"/>
        <v>0</v>
      </c>
      <c r="F15" s="4">
        <f>'Berechnung Fensterbank'!E25</f>
        <v>0</v>
      </c>
      <c r="G15" s="4">
        <f t="shared" si="0"/>
        <v>0</v>
      </c>
      <c r="H15" s="4" t="str">
        <f>IF(AND('Berechnung Fensterbank'!E25&lt;&gt;"",'Berechnung Fensterbank'!C25*'Berechnung Fensterbank'!D25*'Berechnung Fensterbank'!F25&lt;&gt;0),('Berechnung Fensterbank'!C25+OffsetX)*('Berechnung Fensterbank'!D25+OffsetY)*'Berechnung Fensterbank'!F25*VLOOKUP('Berechnung Fensterbank'!E25,Material,2,FALSE)/10^6*'Berechnung Fensterbank'!B25,"")</f>
        <v/>
      </c>
      <c r="I15" s="4">
        <f t="shared" si="1"/>
        <v>0</v>
      </c>
      <c r="J15" s="4">
        <f t="shared" si="3"/>
        <v>0</v>
      </c>
      <c r="K15" s="4">
        <f>IF(AND(B15&lt;&gt;0,$B$24&lt;&gt;0),Definitionen!$M$9/Berechnungen!$B$24,0)</f>
        <v>0</v>
      </c>
      <c r="L15" s="5">
        <f t="shared" si="4"/>
        <v>0</v>
      </c>
      <c r="M15" s="5">
        <f>IF(AND(F15&lt;&gt;0,B15&lt;&gt;0),'Berechnung Fensterbank'!I25*Definitionen!$B$9,0)</f>
        <v>0</v>
      </c>
      <c r="N15" s="5" t="b">
        <f>IF(AND(E15&lt;&gt;0,A15&lt;&gt;0),IF('Berechnung Fensterbank'!J25=1,Definitionen!$B$10,0))</f>
        <v>0</v>
      </c>
      <c r="O15" s="5" t="b">
        <f>IF(AND(F15&lt;&gt;0,B15&lt;&gt;0),IF('Berechnung Fensterbank'!J25=2,Definitionen!$B$11,0))</f>
        <v>0</v>
      </c>
      <c r="P15" s="5" t="b">
        <f>IF(AND(F15&lt;&gt;0,B15&lt;&gt;0),IF(OR(ISBLANK('Berechnung Fensterbank'!K25),'Berechnung Fensterbank'!K25="ohne"),0,'Berechnung Fensterbank'!K25*Definitionen!$B$12))</f>
        <v>0</v>
      </c>
      <c r="Q15" s="5" t="b">
        <f>IF(AND(F15&lt;&gt;0,B15&lt;&gt;0),IF(OR(ISBLANK('Berechnung Fensterbank'!L25),'Berechnung Fensterbank'!L25="ohne"),0,'Berechnung Fensterbank'!L25*Definitionen!$B$13))</f>
        <v>0</v>
      </c>
      <c r="R15" s="5" t="b">
        <f>IF(AND(F15&lt;&gt;0,B15&lt;&gt;0),IF('Berechnung Fensterbank'!M25=1,Definitionen!$B$14,0))</f>
        <v>0</v>
      </c>
      <c r="S15" s="5" t="b">
        <f>IF(AND(F15&lt;&gt;0,B15&lt;&gt;0),IF('Berechnung Fensterbank'!M25=2,Definitionen!$B$15,0))</f>
        <v>0</v>
      </c>
      <c r="T15" s="5">
        <f>IF(AND(F15&lt;&gt;0,B15&lt;&gt;0),'Berechnung Fensterbank'!N25*Definitionen!$B$16,0)</f>
        <v>0</v>
      </c>
      <c r="U15" s="5">
        <f>IF(AND(F15&lt;&gt;0,B15&lt;&gt;0,'Berechnung Fensterbank'!O25="Ja"),Definitionen!$B$18*'Berechnung Fensterbank'!D25/1000,0)</f>
        <v>0</v>
      </c>
      <c r="V15" s="5" t="b">
        <f>IF(F15="EBL",IF(SUM(Y$3:Y$22)&lt;5,'Berechnung Fensterbank'!C25*'Berechnung Fensterbank'!D25/1000/1000*Definitionen!$B$21,'Berechnung Fensterbank'!C25*'Berechnung Fensterbank'!D25/1000/1000*Definitionen!$B$22)+IF(SUM(Y$3:Y$22)&lt;10,Definitionen!$B$25/SUM(Z$3:Z$22),0))</f>
        <v>0</v>
      </c>
      <c r="W15">
        <f t="shared" si="5"/>
        <v>0</v>
      </c>
      <c r="X15" t="b">
        <v>0</v>
      </c>
      <c r="Y15">
        <f>'Berechnung Fensterbank'!C25*'Berechnung Fensterbank'!D25*'Berechnung Fensterbank'!B25/1000/1000</f>
        <v>0</v>
      </c>
      <c r="Z15">
        <f t="shared" si="6"/>
        <v>0</v>
      </c>
    </row>
    <row r="16" spans="1:28" x14ac:dyDescent="0.25">
      <c r="A16" s="4" t="s">
        <v>43</v>
      </c>
      <c r="B16" s="4">
        <f>'Berechnung Fensterbank'!B26</f>
        <v>0</v>
      </c>
      <c r="C16" s="4">
        <f>IF('Berechnung Fensterbank'!G26="Ja",1,0)</f>
        <v>0</v>
      </c>
      <c r="D16" s="4">
        <f>IF('Berechnung Fensterbank'!H26="Ja",1,0)</f>
        <v>0</v>
      </c>
      <c r="E16" s="4">
        <f t="shared" si="2"/>
        <v>0</v>
      </c>
      <c r="F16" s="4">
        <f>'Berechnung Fensterbank'!E26</f>
        <v>0</v>
      </c>
      <c r="G16" s="4">
        <f t="shared" si="0"/>
        <v>0</v>
      </c>
      <c r="H16" s="4" t="str">
        <f>IF(AND('Berechnung Fensterbank'!E26&lt;&gt;"",'Berechnung Fensterbank'!C26*'Berechnung Fensterbank'!D26*'Berechnung Fensterbank'!F26&lt;&gt;0),('Berechnung Fensterbank'!C26+OffsetX)*('Berechnung Fensterbank'!D26+OffsetY)*'Berechnung Fensterbank'!F26*VLOOKUP('Berechnung Fensterbank'!E26,Material,2,FALSE)/10^6*'Berechnung Fensterbank'!B26,"")</f>
        <v/>
      </c>
      <c r="I16" s="4">
        <f t="shared" si="1"/>
        <v>0</v>
      </c>
      <c r="J16" s="4">
        <f t="shared" si="3"/>
        <v>0</v>
      </c>
      <c r="K16" s="4">
        <f>IF(AND(B16&lt;&gt;0,$B$24&lt;&gt;0),Definitionen!$M$9/Berechnungen!$B$24,0)</f>
        <v>0</v>
      </c>
      <c r="L16" s="5">
        <f t="shared" si="4"/>
        <v>0</v>
      </c>
      <c r="M16" s="5">
        <f>IF(AND(F16&lt;&gt;0,B16&lt;&gt;0),'Berechnung Fensterbank'!I26*Definitionen!$B$9,0)</f>
        <v>0</v>
      </c>
      <c r="N16" s="5" t="b">
        <f>IF(AND(E16&lt;&gt;0,A16&lt;&gt;0),IF('Berechnung Fensterbank'!J26=1,Definitionen!$B$10,0))</f>
        <v>0</v>
      </c>
      <c r="O16" s="5" t="b">
        <f>IF(AND(F16&lt;&gt;0,B16&lt;&gt;0),IF('Berechnung Fensterbank'!J26=2,Definitionen!$B$11,0))</f>
        <v>0</v>
      </c>
      <c r="P16" s="5" t="b">
        <f>IF(AND(F16&lt;&gt;0,B16&lt;&gt;0),IF(OR(ISBLANK('Berechnung Fensterbank'!K26),'Berechnung Fensterbank'!K26="ohne"),0,'Berechnung Fensterbank'!K26*Definitionen!$B$12))</f>
        <v>0</v>
      </c>
      <c r="Q16" s="5" t="b">
        <f>IF(AND(F16&lt;&gt;0,B16&lt;&gt;0),IF(OR(ISBLANK('Berechnung Fensterbank'!L26),'Berechnung Fensterbank'!L26="ohne"),0,'Berechnung Fensterbank'!L26*Definitionen!$B$13))</f>
        <v>0</v>
      </c>
      <c r="R16" s="5" t="b">
        <f>IF(AND(F16&lt;&gt;0,B16&lt;&gt;0),IF('Berechnung Fensterbank'!M26=1,Definitionen!$B$14,0))</f>
        <v>0</v>
      </c>
      <c r="S16" s="5" t="b">
        <f>IF(AND(F16&lt;&gt;0,B16&lt;&gt;0),IF('Berechnung Fensterbank'!M26=2,Definitionen!$B$15,0))</f>
        <v>0</v>
      </c>
      <c r="T16" s="5">
        <f>IF(AND(F16&lt;&gt;0,B16&lt;&gt;0),'Berechnung Fensterbank'!N26*Definitionen!$B$16,0)</f>
        <v>0</v>
      </c>
      <c r="U16" s="5">
        <f>IF(AND(F16&lt;&gt;0,B16&lt;&gt;0,'Berechnung Fensterbank'!O26="Ja"),Definitionen!$B$18*'Berechnung Fensterbank'!D26/1000,0)</f>
        <v>0</v>
      </c>
      <c r="V16" s="5" t="b">
        <f>IF(F16="EBL",IF(SUM(Y$3:Y$22)&lt;5,'Berechnung Fensterbank'!C26*'Berechnung Fensterbank'!D26/1000/1000*Definitionen!$B$21,'Berechnung Fensterbank'!C26*'Berechnung Fensterbank'!D26/1000/1000*Definitionen!$B$22)+IF(SUM(Y$3:Y$22)&lt;10,Definitionen!$B$25/SUM(Z$3:Z$22),0))</f>
        <v>0</v>
      </c>
      <c r="W16">
        <f t="shared" si="5"/>
        <v>0</v>
      </c>
      <c r="X16" t="b">
        <v>0</v>
      </c>
      <c r="Y16">
        <f>'Berechnung Fensterbank'!C26*'Berechnung Fensterbank'!D26*'Berechnung Fensterbank'!B26/1000/1000</f>
        <v>0</v>
      </c>
      <c r="Z16">
        <f t="shared" si="6"/>
        <v>0</v>
      </c>
    </row>
    <row r="17" spans="1:26" x14ac:dyDescent="0.25">
      <c r="A17" s="4" t="s">
        <v>44</v>
      </c>
      <c r="B17" s="4">
        <f>'Berechnung Fensterbank'!B27</f>
        <v>0</v>
      </c>
      <c r="C17" s="4">
        <f>IF('Berechnung Fensterbank'!G27="Ja",1,0)</f>
        <v>0</v>
      </c>
      <c r="D17" s="4">
        <f>IF('Berechnung Fensterbank'!H27="Ja",1,0)</f>
        <v>0</v>
      </c>
      <c r="E17" s="4">
        <f t="shared" si="2"/>
        <v>0</v>
      </c>
      <c r="F17" s="4">
        <f>'Berechnung Fensterbank'!E27</f>
        <v>0</v>
      </c>
      <c r="G17" s="4">
        <f t="shared" si="0"/>
        <v>0</v>
      </c>
      <c r="H17" s="4" t="str">
        <f>IF(AND('Berechnung Fensterbank'!E27&lt;&gt;"",'Berechnung Fensterbank'!C27*'Berechnung Fensterbank'!D27*'Berechnung Fensterbank'!F27&lt;&gt;0),('Berechnung Fensterbank'!C27+OffsetX)*('Berechnung Fensterbank'!D27+OffsetY)*'Berechnung Fensterbank'!F27*VLOOKUP('Berechnung Fensterbank'!E27,Material,2,FALSE)/10^6*'Berechnung Fensterbank'!B27,"")</f>
        <v/>
      </c>
      <c r="I17" s="4">
        <f t="shared" si="1"/>
        <v>0</v>
      </c>
      <c r="J17" s="4">
        <f t="shared" si="3"/>
        <v>0</v>
      </c>
      <c r="K17" s="4">
        <f>IF(AND(B17&lt;&gt;0,$B$24&lt;&gt;0),Definitionen!$M$9/Berechnungen!$B$24,0)</f>
        <v>0</v>
      </c>
      <c r="L17" s="5">
        <f t="shared" si="4"/>
        <v>0</v>
      </c>
      <c r="M17" s="5">
        <f>IF(AND(F17&lt;&gt;0,B17&lt;&gt;0),'Berechnung Fensterbank'!I27*Definitionen!$B$9,0)</f>
        <v>0</v>
      </c>
      <c r="N17" s="5" t="b">
        <f>IF(AND(E17&lt;&gt;0,A17&lt;&gt;0),IF('Berechnung Fensterbank'!J27=1,Definitionen!$B$10,0))</f>
        <v>0</v>
      </c>
      <c r="O17" s="5" t="b">
        <f>IF(AND(F17&lt;&gt;0,B17&lt;&gt;0),IF('Berechnung Fensterbank'!J27=2,Definitionen!$B$11,0))</f>
        <v>0</v>
      </c>
      <c r="P17" s="5" t="b">
        <f>IF(AND(F17&lt;&gt;0,B17&lt;&gt;0),IF(OR(ISBLANK('Berechnung Fensterbank'!K27),'Berechnung Fensterbank'!K27="ohne"),0,'Berechnung Fensterbank'!K27*Definitionen!$B$12))</f>
        <v>0</v>
      </c>
      <c r="Q17" s="5" t="b">
        <f>IF(AND(F17&lt;&gt;0,B17&lt;&gt;0),IF(OR(ISBLANK('Berechnung Fensterbank'!L27),'Berechnung Fensterbank'!L27="ohne"),0,'Berechnung Fensterbank'!L27*Definitionen!$B$13))</f>
        <v>0</v>
      </c>
      <c r="R17" s="5" t="b">
        <f>IF(AND(F17&lt;&gt;0,B17&lt;&gt;0),IF('Berechnung Fensterbank'!M27=1,Definitionen!$B$14,0))</f>
        <v>0</v>
      </c>
      <c r="S17" s="5" t="b">
        <f>IF(AND(F17&lt;&gt;0,B17&lt;&gt;0),IF('Berechnung Fensterbank'!M27=2,Definitionen!$B$15,0))</f>
        <v>0</v>
      </c>
      <c r="T17" s="5">
        <f>IF(AND(F17&lt;&gt;0,B17&lt;&gt;0),'Berechnung Fensterbank'!N27*Definitionen!$B$16,0)</f>
        <v>0</v>
      </c>
      <c r="U17" s="5">
        <f>IF(AND(F17&lt;&gt;0,B17&lt;&gt;0,'Berechnung Fensterbank'!O27="Ja"),Definitionen!$B$18*'Berechnung Fensterbank'!D27/1000,0)</f>
        <v>0</v>
      </c>
      <c r="V17" s="5" t="b">
        <f>IF(F17="EBL",IF(SUM(Y$3:Y$22)&lt;5,'Berechnung Fensterbank'!C27*'Berechnung Fensterbank'!D27/1000/1000*Definitionen!$B$21,'Berechnung Fensterbank'!C27*'Berechnung Fensterbank'!D27/1000/1000*Definitionen!$B$22)+IF(SUM(Y$3:Y$22)&lt;10,Definitionen!$B$25/SUM(Z$3:Z$22),0))</f>
        <v>0</v>
      </c>
      <c r="W17">
        <f t="shared" si="5"/>
        <v>0</v>
      </c>
      <c r="X17" t="b">
        <v>0</v>
      </c>
      <c r="Y17">
        <f>'Berechnung Fensterbank'!C27*'Berechnung Fensterbank'!D27*'Berechnung Fensterbank'!B27/1000/1000</f>
        <v>0</v>
      </c>
      <c r="Z17">
        <f t="shared" si="6"/>
        <v>0</v>
      </c>
    </row>
    <row r="18" spans="1:26" x14ac:dyDescent="0.25">
      <c r="A18" s="4" t="s">
        <v>45</v>
      </c>
      <c r="B18" s="4">
        <f>'Berechnung Fensterbank'!B28</f>
        <v>0</v>
      </c>
      <c r="C18" s="4">
        <f>IF('Berechnung Fensterbank'!G28="Ja",1,0)</f>
        <v>0</v>
      </c>
      <c r="D18" s="4">
        <f>IF('Berechnung Fensterbank'!H28="Ja",1,0)</f>
        <v>0</v>
      </c>
      <c r="E18" s="4">
        <f t="shared" si="2"/>
        <v>0</v>
      </c>
      <c r="F18" s="4">
        <f>'Berechnung Fensterbank'!E28</f>
        <v>0</v>
      </c>
      <c r="G18" s="4">
        <f t="shared" si="0"/>
        <v>0</v>
      </c>
      <c r="H18" s="4" t="str">
        <f>IF(AND('Berechnung Fensterbank'!E28&lt;&gt;"",'Berechnung Fensterbank'!C28*'Berechnung Fensterbank'!D28*'Berechnung Fensterbank'!F28&lt;&gt;0),('Berechnung Fensterbank'!C28+OffsetX)*('Berechnung Fensterbank'!D28+OffsetY)*'Berechnung Fensterbank'!F28*VLOOKUP('Berechnung Fensterbank'!E28,Material,2,FALSE)/10^6*'Berechnung Fensterbank'!B28,"")</f>
        <v/>
      </c>
      <c r="I18" s="4">
        <f t="shared" si="1"/>
        <v>0</v>
      </c>
      <c r="J18" s="4">
        <f t="shared" si="3"/>
        <v>0</v>
      </c>
      <c r="K18" s="4">
        <f>IF(AND(B18&lt;&gt;0,$B$24&lt;&gt;0),Definitionen!$M$9/Berechnungen!$B$24,0)</f>
        <v>0</v>
      </c>
      <c r="L18" s="5">
        <f t="shared" si="4"/>
        <v>0</v>
      </c>
      <c r="M18" s="5">
        <f>IF(AND(F18&lt;&gt;0,B18&lt;&gt;0),'Berechnung Fensterbank'!I28*Definitionen!$B$9,0)</f>
        <v>0</v>
      </c>
      <c r="N18" s="5" t="b">
        <f>IF(AND(E18&lt;&gt;0,A18&lt;&gt;0),IF('Berechnung Fensterbank'!J28=1,Definitionen!$B$10,0))</f>
        <v>0</v>
      </c>
      <c r="O18" s="5" t="b">
        <f>IF(AND(F18&lt;&gt;0,B18&lt;&gt;0),IF('Berechnung Fensterbank'!J28=2,Definitionen!$B$11,0))</f>
        <v>0</v>
      </c>
      <c r="P18" s="5" t="b">
        <f>IF(AND(F18&lt;&gt;0,B18&lt;&gt;0),IF(OR(ISBLANK('Berechnung Fensterbank'!K28),'Berechnung Fensterbank'!K28="ohne"),0,'Berechnung Fensterbank'!K28*Definitionen!$B$12))</f>
        <v>0</v>
      </c>
      <c r="Q18" s="5" t="b">
        <f>IF(AND(F18&lt;&gt;0,B18&lt;&gt;0),IF(OR(ISBLANK('Berechnung Fensterbank'!L28),'Berechnung Fensterbank'!L28="ohne"),0,'Berechnung Fensterbank'!L28*Definitionen!$B$13))</f>
        <v>0</v>
      </c>
      <c r="R18" s="5" t="b">
        <f>IF(AND(F18&lt;&gt;0,B18&lt;&gt;0),IF('Berechnung Fensterbank'!M28=1,Definitionen!$B$14,0))</f>
        <v>0</v>
      </c>
      <c r="S18" s="5" t="b">
        <f>IF(AND(F18&lt;&gt;0,B18&lt;&gt;0),IF('Berechnung Fensterbank'!M28=2,Definitionen!$B$15,0))</f>
        <v>0</v>
      </c>
      <c r="T18" s="5">
        <f>IF(AND(F18&lt;&gt;0,B18&lt;&gt;0),'Berechnung Fensterbank'!N28*Definitionen!$B$16,0)</f>
        <v>0</v>
      </c>
      <c r="U18" s="5">
        <f>IF(AND(F18&lt;&gt;0,B18&lt;&gt;0,'Berechnung Fensterbank'!O28="Ja"),Definitionen!$B$18*'Berechnung Fensterbank'!D28/1000,0)</f>
        <v>0</v>
      </c>
      <c r="V18" s="5" t="b">
        <f>IF(F18="EBL",IF(SUM(Y$3:Y$22)&lt;5,'Berechnung Fensterbank'!C28*'Berechnung Fensterbank'!D28/1000/1000*Definitionen!$B$21,'Berechnung Fensterbank'!C28*'Berechnung Fensterbank'!D28/1000/1000*Definitionen!$B$22)+IF(SUM(Y$3:Y$22)&lt;10,Definitionen!$B$25/SUM(Z$3:Z$22),0))</f>
        <v>0</v>
      </c>
      <c r="W18">
        <f t="shared" si="5"/>
        <v>0</v>
      </c>
      <c r="X18" t="b">
        <v>0</v>
      </c>
      <c r="Y18">
        <f>'Berechnung Fensterbank'!C28*'Berechnung Fensterbank'!D28*'Berechnung Fensterbank'!B28/1000/1000</f>
        <v>0</v>
      </c>
      <c r="Z18">
        <f t="shared" si="6"/>
        <v>0</v>
      </c>
    </row>
    <row r="19" spans="1:26" x14ac:dyDescent="0.25">
      <c r="A19" s="4" t="s">
        <v>46</v>
      </c>
      <c r="B19" s="4">
        <f>'Berechnung Fensterbank'!B29</f>
        <v>0</v>
      </c>
      <c r="C19" s="4">
        <f>IF('Berechnung Fensterbank'!G29="Ja",1,0)</f>
        <v>0</v>
      </c>
      <c r="D19" s="4">
        <f>IF('Berechnung Fensterbank'!H29="Ja",1,0)</f>
        <v>0</v>
      </c>
      <c r="E19" s="4">
        <f t="shared" si="2"/>
        <v>0</v>
      </c>
      <c r="F19" s="4">
        <f>'Berechnung Fensterbank'!E29</f>
        <v>0</v>
      </c>
      <c r="G19" s="4">
        <f t="shared" si="0"/>
        <v>0</v>
      </c>
      <c r="H19" s="4" t="str">
        <f>IF(AND('Berechnung Fensterbank'!E29&lt;&gt;"",'Berechnung Fensterbank'!C29*'Berechnung Fensterbank'!D29*'Berechnung Fensterbank'!F29&lt;&gt;0),('Berechnung Fensterbank'!C29+OffsetX)*('Berechnung Fensterbank'!D29+OffsetY)*'Berechnung Fensterbank'!F29*VLOOKUP('Berechnung Fensterbank'!E29,Material,2,FALSE)/10^6*'Berechnung Fensterbank'!B29,"")</f>
        <v/>
      </c>
      <c r="I19" s="4">
        <f t="shared" si="1"/>
        <v>0</v>
      </c>
      <c r="J19" s="4">
        <f t="shared" si="3"/>
        <v>0</v>
      </c>
      <c r="K19" s="4">
        <f>IF(AND(B19&lt;&gt;0,$B$24&lt;&gt;0),Definitionen!$M$9/Berechnungen!$B$24,0)</f>
        <v>0</v>
      </c>
      <c r="L19" s="5">
        <f t="shared" si="4"/>
        <v>0</v>
      </c>
      <c r="M19" s="5">
        <f>IF(AND(F19&lt;&gt;0,B19&lt;&gt;0),'Berechnung Fensterbank'!I29*Definitionen!$B$9,0)</f>
        <v>0</v>
      </c>
      <c r="N19" s="5" t="b">
        <f>IF(AND(E19&lt;&gt;0,A19&lt;&gt;0),IF('Berechnung Fensterbank'!J29=1,Definitionen!$B$10,0))</f>
        <v>0</v>
      </c>
      <c r="O19" s="5" t="b">
        <f>IF(AND(F19&lt;&gt;0,B19&lt;&gt;0),IF('Berechnung Fensterbank'!J29=2,Definitionen!$B$11,0))</f>
        <v>0</v>
      </c>
      <c r="P19" s="5" t="b">
        <f>IF(AND(F19&lt;&gt;0,B19&lt;&gt;0),IF(OR(ISBLANK('Berechnung Fensterbank'!K29),'Berechnung Fensterbank'!K29="ohne"),0,'Berechnung Fensterbank'!K29*Definitionen!$B$12))</f>
        <v>0</v>
      </c>
      <c r="Q19" s="5" t="b">
        <f>IF(AND(F19&lt;&gt;0,B19&lt;&gt;0),IF(OR(ISBLANK('Berechnung Fensterbank'!L29),'Berechnung Fensterbank'!L29="ohne"),0,'Berechnung Fensterbank'!L29*Definitionen!$B$13))</f>
        <v>0</v>
      </c>
      <c r="R19" s="5" t="b">
        <f>IF(AND(F19&lt;&gt;0,B19&lt;&gt;0),IF('Berechnung Fensterbank'!M29=1,Definitionen!$B$14,0))</f>
        <v>0</v>
      </c>
      <c r="S19" s="5" t="b">
        <f>IF(AND(F19&lt;&gt;0,B19&lt;&gt;0),IF('Berechnung Fensterbank'!M29=2,Definitionen!$B$15,0))</f>
        <v>0</v>
      </c>
      <c r="T19" s="5">
        <f>IF(AND(F19&lt;&gt;0,B19&lt;&gt;0),'Berechnung Fensterbank'!N29*Definitionen!$B$16,0)</f>
        <v>0</v>
      </c>
      <c r="U19" s="5">
        <f>IF(AND(F19&lt;&gt;0,B19&lt;&gt;0,'Berechnung Fensterbank'!O29="Ja"),Definitionen!$B$18*'Berechnung Fensterbank'!D29/1000,0)</f>
        <v>0</v>
      </c>
      <c r="V19" s="5" t="b">
        <f>IF(F19="EBL",IF(SUM(Y$3:Y$22)&lt;5,'Berechnung Fensterbank'!C29*'Berechnung Fensterbank'!D29/1000/1000*Definitionen!$B$21,'Berechnung Fensterbank'!C29*'Berechnung Fensterbank'!D29/1000/1000*Definitionen!$B$22)+IF(SUM(Y$3:Y$22)&lt;10,Definitionen!$B$25/SUM(Z$3:Z$22),0))</f>
        <v>0</v>
      </c>
      <c r="W19">
        <f t="shared" si="5"/>
        <v>0</v>
      </c>
      <c r="X19" t="b">
        <v>0</v>
      </c>
      <c r="Y19">
        <f>'Berechnung Fensterbank'!C29*'Berechnung Fensterbank'!D29*'Berechnung Fensterbank'!B29/1000/1000</f>
        <v>0</v>
      </c>
      <c r="Z19">
        <f t="shared" si="6"/>
        <v>0</v>
      </c>
    </row>
    <row r="20" spans="1:26" x14ac:dyDescent="0.25">
      <c r="A20" s="4" t="s">
        <v>47</v>
      </c>
      <c r="B20" s="4">
        <f>'Berechnung Fensterbank'!B30</f>
        <v>0</v>
      </c>
      <c r="C20" s="4">
        <f>IF('Berechnung Fensterbank'!G30="Ja",1,0)</f>
        <v>0</v>
      </c>
      <c r="D20" s="4">
        <f>IF('Berechnung Fensterbank'!H30="Ja",1,0)</f>
        <v>0</v>
      </c>
      <c r="E20" s="4">
        <f t="shared" si="2"/>
        <v>0</v>
      </c>
      <c r="F20" s="4">
        <f>'Berechnung Fensterbank'!E30</f>
        <v>0</v>
      </c>
      <c r="G20" s="4">
        <f t="shared" si="0"/>
        <v>0</v>
      </c>
      <c r="H20" s="4" t="str">
        <f>IF(AND('Berechnung Fensterbank'!E30&lt;&gt;"",'Berechnung Fensterbank'!C30*'Berechnung Fensterbank'!D30*'Berechnung Fensterbank'!F30&lt;&gt;0),('Berechnung Fensterbank'!C30+OffsetX)*('Berechnung Fensterbank'!D30+OffsetY)*'Berechnung Fensterbank'!F30*VLOOKUP('Berechnung Fensterbank'!E30,Material,2,FALSE)/10^6*'Berechnung Fensterbank'!B30,"")</f>
        <v/>
      </c>
      <c r="I20" s="4">
        <f t="shared" si="1"/>
        <v>0</v>
      </c>
      <c r="J20" s="4">
        <f t="shared" si="3"/>
        <v>0</v>
      </c>
      <c r="K20" s="4">
        <f>IF(AND(B20&lt;&gt;0,$B$24&lt;&gt;0),Definitionen!$M$9/Berechnungen!$B$24,0)</f>
        <v>0</v>
      </c>
      <c r="L20" s="5">
        <f t="shared" si="4"/>
        <v>0</v>
      </c>
      <c r="M20" s="5">
        <f>IF(AND(F20&lt;&gt;0,B20&lt;&gt;0),'Berechnung Fensterbank'!I30*Definitionen!$B$9,0)</f>
        <v>0</v>
      </c>
      <c r="N20" s="5" t="b">
        <f>IF(AND(E20&lt;&gt;0,A20&lt;&gt;0),IF('Berechnung Fensterbank'!J30=1,Definitionen!$B$10,0))</f>
        <v>0</v>
      </c>
      <c r="O20" s="5" t="b">
        <f>IF(AND(F20&lt;&gt;0,B20&lt;&gt;0),IF('Berechnung Fensterbank'!J30=2,Definitionen!$B$11,0))</f>
        <v>0</v>
      </c>
      <c r="P20" s="5" t="b">
        <f>IF(AND(F20&lt;&gt;0,B20&lt;&gt;0),IF(OR(ISBLANK('Berechnung Fensterbank'!K30),'Berechnung Fensterbank'!K30="ohne"),0,'Berechnung Fensterbank'!K30*Definitionen!$B$12))</f>
        <v>0</v>
      </c>
      <c r="Q20" s="5" t="b">
        <f>IF(AND(F20&lt;&gt;0,B20&lt;&gt;0),IF(OR(ISBLANK('Berechnung Fensterbank'!L30),'Berechnung Fensterbank'!L30="ohne"),0,'Berechnung Fensterbank'!L30*Definitionen!$B$13))</f>
        <v>0</v>
      </c>
      <c r="R20" s="5" t="b">
        <f>IF(AND(F20&lt;&gt;0,B20&lt;&gt;0),IF('Berechnung Fensterbank'!M30=1,Definitionen!$B$14,0))</f>
        <v>0</v>
      </c>
      <c r="S20" s="5" t="b">
        <f>IF(AND(F20&lt;&gt;0,B20&lt;&gt;0),IF('Berechnung Fensterbank'!M30=2,Definitionen!$B$15,0))</f>
        <v>0</v>
      </c>
      <c r="T20" s="5">
        <f>IF(AND(F20&lt;&gt;0,B20&lt;&gt;0),'Berechnung Fensterbank'!N30*Definitionen!$B$16,0)</f>
        <v>0</v>
      </c>
      <c r="U20" s="5">
        <f>IF(AND(F20&lt;&gt;0,B20&lt;&gt;0,'Berechnung Fensterbank'!O30="Ja"),Definitionen!$B$18*'Berechnung Fensterbank'!D30/1000,0)</f>
        <v>0</v>
      </c>
      <c r="V20" s="5" t="b">
        <f>IF(F20="EBL",IF(SUM(Y$3:Y$22)&lt;5,'Berechnung Fensterbank'!C30*'Berechnung Fensterbank'!D30/1000/1000*Definitionen!$B$21,'Berechnung Fensterbank'!C30*'Berechnung Fensterbank'!D30/1000/1000*Definitionen!$B$22)+IF(SUM(Y$3:Y$22)&lt;10,Definitionen!$B$25/SUM(Z$3:Z$22),0))</f>
        <v>0</v>
      </c>
      <c r="W20">
        <f t="shared" si="5"/>
        <v>0</v>
      </c>
      <c r="X20" t="b">
        <v>0</v>
      </c>
      <c r="Y20">
        <f>'Berechnung Fensterbank'!C30*'Berechnung Fensterbank'!D30*'Berechnung Fensterbank'!B30/1000/1000</f>
        <v>0</v>
      </c>
      <c r="Z20">
        <f t="shared" si="6"/>
        <v>0</v>
      </c>
    </row>
    <row r="21" spans="1:26" x14ac:dyDescent="0.25">
      <c r="A21" s="4" t="s">
        <v>48</v>
      </c>
      <c r="B21" s="4">
        <f>'Berechnung Fensterbank'!B31</f>
        <v>0</v>
      </c>
      <c r="C21" s="4">
        <f>IF('Berechnung Fensterbank'!G31="Ja",1,0)</f>
        <v>0</v>
      </c>
      <c r="D21" s="4">
        <f>IF('Berechnung Fensterbank'!H31="Ja",1,0)</f>
        <v>0</v>
      </c>
      <c r="E21" s="4">
        <f t="shared" si="2"/>
        <v>0</v>
      </c>
      <c r="F21" s="4">
        <f>'Berechnung Fensterbank'!E31</f>
        <v>0</v>
      </c>
      <c r="G21" s="4">
        <f t="shared" si="0"/>
        <v>0</v>
      </c>
      <c r="H21" s="4" t="str">
        <f>IF(AND('Berechnung Fensterbank'!E31&lt;&gt;"",'Berechnung Fensterbank'!C31*'Berechnung Fensterbank'!D31*'Berechnung Fensterbank'!F31&lt;&gt;0),('Berechnung Fensterbank'!C31+OffsetX)*('Berechnung Fensterbank'!D31+OffsetY)*'Berechnung Fensterbank'!F31*VLOOKUP('Berechnung Fensterbank'!E31,Material,2,FALSE)/10^6*'Berechnung Fensterbank'!B31,"")</f>
        <v/>
      </c>
      <c r="I21" s="4">
        <f t="shared" si="1"/>
        <v>0</v>
      </c>
      <c r="J21" s="4">
        <f t="shared" si="3"/>
        <v>0</v>
      </c>
      <c r="K21" s="4">
        <f>IF(AND(B21&lt;&gt;0,$B$24&lt;&gt;0),Definitionen!$M$9/Berechnungen!$B$24,0)</f>
        <v>0</v>
      </c>
      <c r="L21" s="5">
        <f t="shared" si="4"/>
        <v>0</v>
      </c>
      <c r="M21" s="5">
        <f>IF(AND(F21&lt;&gt;0,B21&lt;&gt;0),'Berechnung Fensterbank'!I31*Definitionen!$B$9,0)</f>
        <v>0</v>
      </c>
      <c r="N21" s="5" t="b">
        <f>IF(AND(E21&lt;&gt;0,A21&lt;&gt;0),IF('Berechnung Fensterbank'!J31=1,Definitionen!$B$10,0))</f>
        <v>0</v>
      </c>
      <c r="O21" s="5" t="b">
        <f>IF(AND(F21&lt;&gt;0,B21&lt;&gt;0),IF('Berechnung Fensterbank'!J31=2,Definitionen!$B$11,0))</f>
        <v>0</v>
      </c>
      <c r="P21" s="5" t="b">
        <f>IF(AND(F21&lt;&gt;0,B21&lt;&gt;0),IF(OR(ISBLANK('Berechnung Fensterbank'!K31),'Berechnung Fensterbank'!K31="ohne"),0,'Berechnung Fensterbank'!K31*Definitionen!$B$12))</f>
        <v>0</v>
      </c>
      <c r="Q21" s="5" t="b">
        <f>IF(AND(F21&lt;&gt;0,B21&lt;&gt;0),IF(OR(ISBLANK('Berechnung Fensterbank'!L31),'Berechnung Fensterbank'!L31="ohne"),0,'Berechnung Fensterbank'!L31*Definitionen!$B$13))</f>
        <v>0</v>
      </c>
      <c r="R21" s="5" t="b">
        <f>IF(AND(F21&lt;&gt;0,B21&lt;&gt;0),IF('Berechnung Fensterbank'!M31=1,Definitionen!$B$14,0))</f>
        <v>0</v>
      </c>
      <c r="S21" s="5" t="b">
        <f>IF(AND(F21&lt;&gt;0,B21&lt;&gt;0),IF('Berechnung Fensterbank'!M31=2,Definitionen!$B$15,0))</f>
        <v>0</v>
      </c>
      <c r="T21" s="5">
        <f>IF(AND(F21&lt;&gt;0,B21&lt;&gt;0),'Berechnung Fensterbank'!N31*Definitionen!$B$16,0)</f>
        <v>0</v>
      </c>
      <c r="U21" s="5">
        <f>IF(AND(F21&lt;&gt;0,B21&lt;&gt;0,'Berechnung Fensterbank'!O31="Ja"),Definitionen!$B$18*'Berechnung Fensterbank'!D31/1000,0)</f>
        <v>0</v>
      </c>
      <c r="V21" s="5" t="b">
        <f>IF(F21="EBL",IF(SUM(Y$3:Y$22)&lt;5,'Berechnung Fensterbank'!C31*'Berechnung Fensterbank'!D31/1000/1000*Definitionen!$B$21,'Berechnung Fensterbank'!C31*'Berechnung Fensterbank'!D31/1000/1000*Definitionen!$B$22)+IF(SUM(Y$3:Y$22)&lt;10,Definitionen!$B$25/SUM(Z$3:Z$22),0))</f>
        <v>0</v>
      </c>
      <c r="W21">
        <f t="shared" si="5"/>
        <v>0</v>
      </c>
      <c r="X21" t="b">
        <v>0</v>
      </c>
      <c r="Y21">
        <f>'Berechnung Fensterbank'!C31*'Berechnung Fensterbank'!D31*'Berechnung Fensterbank'!B31/1000/1000</f>
        <v>0</v>
      </c>
      <c r="Z21">
        <f t="shared" si="6"/>
        <v>0</v>
      </c>
    </row>
    <row r="22" spans="1:26" x14ac:dyDescent="0.25">
      <c r="A22" s="4" t="s">
        <v>49</v>
      </c>
      <c r="B22" s="4">
        <f>'Berechnung Fensterbank'!B32</f>
        <v>0</v>
      </c>
      <c r="C22" s="4">
        <f>IF('Berechnung Fensterbank'!G32="Ja",1,0)</f>
        <v>0</v>
      </c>
      <c r="D22" s="4">
        <f>IF('Berechnung Fensterbank'!H32="Ja",1,0)</f>
        <v>0</v>
      </c>
      <c r="E22" s="4">
        <f t="shared" si="2"/>
        <v>0</v>
      </c>
      <c r="F22" s="4">
        <f>'Berechnung Fensterbank'!E32</f>
        <v>0</v>
      </c>
      <c r="G22" s="4">
        <f t="shared" si="0"/>
        <v>0</v>
      </c>
      <c r="H22" s="4" t="str">
        <f>IF(AND('Berechnung Fensterbank'!E32&lt;&gt;"",'Berechnung Fensterbank'!C32*'Berechnung Fensterbank'!D32*'Berechnung Fensterbank'!F32&lt;&gt;0),('Berechnung Fensterbank'!C32+OffsetX)*('Berechnung Fensterbank'!D32+OffsetY)*'Berechnung Fensterbank'!F32*VLOOKUP('Berechnung Fensterbank'!E32,Material,2,FALSE)/10^6*'Berechnung Fensterbank'!B32,"")</f>
        <v/>
      </c>
      <c r="I22" s="4">
        <f t="shared" si="1"/>
        <v>0</v>
      </c>
      <c r="J22" s="4">
        <f t="shared" si="3"/>
        <v>0</v>
      </c>
      <c r="K22" s="4">
        <f>IF(AND(B22&lt;&gt;0,$B$24&lt;&gt;0),Definitionen!$M$9/Berechnungen!$B$24,0)</f>
        <v>0</v>
      </c>
      <c r="L22" s="5">
        <f t="shared" si="4"/>
        <v>0</v>
      </c>
      <c r="M22" s="5">
        <f>IF(AND(F22&lt;&gt;0,B22&lt;&gt;0),'Berechnung Fensterbank'!I32*Definitionen!$B$9,0)</f>
        <v>0</v>
      </c>
      <c r="N22" s="5" t="b">
        <f>IF(AND(E22&lt;&gt;0,A22&lt;&gt;0),IF('Berechnung Fensterbank'!J32=1,Definitionen!$B$10,0))</f>
        <v>0</v>
      </c>
      <c r="O22" s="5" t="b">
        <f>IF(AND(F22&lt;&gt;0,B22&lt;&gt;0),IF('Berechnung Fensterbank'!J32=2,Definitionen!$B$11,0))</f>
        <v>0</v>
      </c>
      <c r="P22" s="5" t="b">
        <f>IF(AND(F22&lt;&gt;0,B22&lt;&gt;0),IF(OR(ISBLANK('Berechnung Fensterbank'!K32),'Berechnung Fensterbank'!K32="ohne"),0,'Berechnung Fensterbank'!K32*Definitionen!$B$12))</f>
        <v>0</v>
      </c>
      <c r="Q22" s="5" t="b">
        <f>IF(AND(F22&lt;&gt;0,B22&lt;&gt;0),IF(OR(ISBLANK('Berechnung Fensterbank'!L32),'Berechnung Fensterbank'!L32="ohne"),0,'Berechnung Fensterbank'!L32*Definitionen!$B$13))</f>
        <v>0</v>
      </c>
      <c r="R22" s="5" t="b">
        <f>IF(AND(F22&lt;&gt;0,B22&lt;&gt;0),IF('Berechnung Fensterbank'!M32=1,Definitionen!$B$14,0))</f>
        <v>0</v>
      </c>
      <c r="S22" s="5" t="b">
        <f>IF(AND(F22&lt;&gt;0,B22&lt;&gt;0),IF('Berechnung Fensterbank'!M32=2,Definitionen!$B$15,0))</f>
        <v>0</v>
      </c>
      <c r="T22" s="5">
        <f>IF(AND(F22&lt;&gt;0,B22&lt;&gt;0),'Berechnung Fensterbank'!N32*Definitionen!$B$16,0)</f>
        <v>0</v>
      </c>
      <c r="U22" s="5">
        <f>IF(AND(F22&lt;&gt;0,B22&lt;&gt;0,'Berechnung Fensterbank'!O32="Ja"),Definitionen!$B$18*'Berechnung Fensterbank'!D32/1000,0)</f>
        <v>0</v>
      </c>
      <c r="V22" s="5" t="b">
        <f>IF(F22="EBL",IF(SUM(Y$3:Y$22)&lt;5,'Berechnung Fensterbank'!C32*'Berechnung Fensterbank'!D32/1000/1000*Definitionen!$B$21,'Berechnung Fensterbank'!C32*'Berechnung Fensterbank'!D32/1000/1000*Definitionen!$B$22)+IF(SUM(Y$3:Y$22)&lt;10,Definitionen!$B$25/SUM(Z$3:Z$22),0))</f>
        <v>0</v>
      </c>
      <c r="W22">
        <f t="shared" si="5"/>
        <v>0</v>
      </c>
      <c r="X22" t="b">
        <v>0</v>
      </c>
      <c r="Y22">
        <f>'Berechnung Fensterbank'!C32*'Berechnung Fensterbank'!D32*'Berechnung Fensterbank'!B32/1000/1000</f>
        <v>0</v>
      </c>
      <c r="Z22">
        <f t="shared" si="6"/>
        <v>0</v>
      </c>
    </row>
    <row r="24" spans="1:26" x14ac:dyDescent="0.25">
      <c r="A24" t="s">
        <v>62</v>
      </c>
      <c r="B24">
        <f>SUM(B3:B22)</f>
        <v>0</v>
      </c>
      <c r="C24">
        <f>SUM(C3:C22)</f>
        <v>0</v>
      </c>
      <c r="D24">
        <f>SUM(D3:D22)</f>
        <v>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7"/>
  <dimension ref="A1:U48"/>
  <sheetViews>
    <sheetView workbookViewId="0">
      <selection activeCell="B28" sqref="B28"/>
    </sheetView>
  </sheetViews>
  <sheetFormatPr baseColWidth="10" defaultRowHeight="15" x14ac:dyDescent="0.25"/>
  <sheetData>
    <row r="1" spans="1:21" x14ac:dyDescent="0.25">
      <c r="A1" t="s">
        <v>89</v>
      </c>
      <c r="B1" t="str">
        <f>A2</f>
        <v/>
      </c>
      <c r="C1" t="str">
        <f>A3</f>
        <v/>
      </c>
      <c r="D1" t="str">
        <f>A4</f>
        <v/>
      </c>
      <c r="E1" t="str">
        <f>A5</f>
        <v/>
      </c>
      <c r="F1" t="str">
        <f>A6</f>
        <v/>
      </c>
      <c r="G1" t="str">
        <f>A7</f>
        <v/>
      </c>
      <c r="H1" t="str">
        <f>A8</f>
        <v/>
      </c>
      <c r="I1" t="str">
        <f>A9</f>
        <v/>
      </c>
      <c r="J1" t="str">
        <f>A10</f>
        <v/>
      </c>
      <c r="K1" t="str">
        <f>A11</f>
        <v/>
      </c>
      <c r="L1" t="str">
        <f>A12</f>
        <v/>
      </c>
      <c r="M1" t="str">
        <f>A13</f>
        <v/>
      </c>
      <c r="N1" t="str">
        <f>A14</f>
        <v/>
      </c>
      <c r="O1" t="str">
        <f>A15</f>
        <v/>
      </c>
      <c r="P1" t="str">
        <f>A16</f>
        <v/>
      </c>
      <c r="Q1" t="str">
        <f>A17</f>
        <v/>
      </c>
      <c r="R1" t="str">
        <f>A18</f>
        <v/>
      </c>
      <c r="S1" t="str">
        <f>A19</f>
        <v/>
      </c>
      <c r="T1" t="str">
        <f>A20</f>
        <v/>
      </c>
      <c r="U1" t="str">
        <f>A21</f>
        <v/>
      </c>
    </row>
    <row r="2" spans="1:21" x14ac:dyDescent="0.25">
      <c r="A2" t="str">
        <f>IF('Berechnung Fensterbank'!I13&lt;&gt;"",'Berechnung Fensterbank'!I13,"")</f>
        <v/>
      </c>
      <c r="B2" s="45">
        <f t="shared" ref="B2:B11" si="0">IF($A2=B$1,1,0)</f>
        <v>1</v>
      </c>
      <c r="C2" s="45">
        <f>IF(SUM($B2:B2)&gt;0,0,IF($A2=C$1,1,0))</f>
        <v>0</v>
      </c>
      <c r="D2" s="45">
        <f>IF(SUM($B2:C2)&gt;0,0,IF($A2=D$1,1,0))</f>
        <v>0</v>
      </c>
      <c r="E2" s="45">
        <f>IF(SUM($B2:D2)&gt;0,0,IF($A2=E$1,1,0))</f>
        <v>0</v>
      </c>
      <c r="F2" s="45">
        <f>IF(SUM($B2:E2)&gt;0,0,IF($A2=F$1,1,0))</f>
        <v>0</v>
      </c>
      <c r="G2" s="45">
        <f>IF(SUM($B2:F2)&gt;0,0,IF($A2=G$1,1,0))</f>
        <v>0</v>
      </c>
      <c r="H2" s="45">
        <f>IF(SUM($B2:G2)&gt;0,0,IF($A2=H$1,1,0))</f>
        <v>0</v>
      </c>
      <c r="I2" s="45">
        <f>IF(SUM($B2:H2)&gt;0,0,IF($A2=I$1,1,0))</f>
        <v>0</v>
      </c>
      <c r="J2" s="45">
        <f>IF(SUM($B2:I2)&gt;0,0,IF($A2=J$1,1,0))</f>
        <v>0</v>
      </c>
      <c r="K2" s="45">
        <f>IF(SUM($B2:J2)&gt;0,0,IF($A2=K$1,1,0))</f>
        <v>0</v>
      </c>
      <c r="L2" s="45">
        <f>IF(SUM($B2:K2)&gt;0,0,IF($A2=L$1,1,0))</f>
        <v>0</v>
      </c>
      <c r="M2" s="45">
        <f>IF(SUM($B2:L2)&gt;0,0,IF($A2=M$1,1,0))</f>
        <v>0</v>
      </c>
      <c r="N2" s="45">
        <f>IF(SUM($B2:M2)&gt;0,0,IF($A2=N$1,1,0))</f>
        <v>0</v>
      </c>
      <c r="O2" s="45">
        <f>IF(SUM($B2:N2)&gt;0,0,IF($A2=O$1,1,0))</f>
        <v>0</v>
      </c>
      <c r="P2" s="45">
        <f>IF(SUM($B2:O2)&gt;0,0,IF($A2=P$1,1,0))</f>
        <v>0</v>
      </c>
      <c r="Q2" s="45">
        <f>IF(SUM($B2:P2)&gt;0,0,IF($A2=Q$1,1,0))</f>
        <v>0</v>
      </c>
      <c r="R2" s="45">
        <f>IF(SUM($B2:Q2)&gt;0,0,IF($A2=R$1,1,0))</f>
        <v>0</v>
      </c>
      <c r="S2" s="45">
        <f>IF(SUM($B2:R2)&gt;0,0,IF($A2=S$1,1,0))</f>
        <v>0</v>
      </c>
      <c r="T2" s="45">
        <f>IF(SUM($B2:S2)&gt;0,0,IF($A2=T$1,1,0))</f>
        <v>0</v>
      </c>
      <c r="U2" s="45">
        <f>IF(SUM($B2:T2)&gt;0,0,IF($A2=U$1,1,0))</f>
        <v>0</v>
      </c>
    </row>
    <row r="3" spans="1:21" x14ac:dyDescent="0.25">
      <c r="A3" t="str">
        <f>IF('Berechnung Fensterbank'!I14&lt;&gt;"",'Berechnung Fensterbank'!I14,"")</f>
        <v/>
      </c>
      <c r="B3" s="45">
        <f t="shared" si="0"/>
        <v>1</v>
      </c>
      <c r="C3" s="45">
        <f>IF(SUM($B3:B3)&gt;0,0,IF($A3=C$1,1,0))</f>
        <v>0</v>
      </c>
      <c r="D3" s="45">
        <f>IF(SUM($B3:C3)&gt;0,0,IF($A3=D$1,1,0))</f>
        <v>0</v>
      </c>
      <c r="E3" s="45">
        <f>IF(SUM($B3:D3)&gt;0,0,IF($A3=E$1,1,0))</f>
        <v>0</v>
      </c>
      <c r="F3" s="45">
        <f>IF(SUM($B3:E3)&gt;0,0,IF($A3=F$1,1,0))</f>
        <v>0</v>
      </c>
      <c r="G3" s="45">
        <f>IF(SUM($B3:F3)&gt;0,0,IF($A3=G$1,1,0))</f>
        <v>0</v>
      </c>
      <c r="H3" s="45">
        <f>IF(SUM($B3:G3)&gt;0,0,IF($A3=H$1,1,0))</f>
        <v>0</v>
      </c>
      <c r="I3" s="45">
        <f>IF(SUM($B3:H3)&gt;0,0,IF($A3=I$1,1,0))</f>
        <v>0</v>
      </c>
      <c r="J3" s="45">
        <f>IF(SUM($B3:I3)&gt;0,0,IF($A3=J$1,1,0))</f>
        <v>0</v>
      </c>
      <c r="K3" s="45">
        <f>IF(SUM($B3:J3)&gt;0,0,IF($A3=K$1,1,0))</f>
        <v>0</v>
      </c>
      <c r="L3" s="45">
        <f>IF(SUM($B3:K3)&gt;0,0,IF($A3=L$1,1,0))</f>
        <v>0</v>
      </c>
      <c r="M3" s="45">
        <f>IF(SUM($B3:L3)&gt;0,0,IF($A3=M$1,1,0))</f>
        <v>0</v>
      </c>
      <c r="N3" s="45">
        <f>IF(SUM($B3:M3)&gt;0,0,IF($A3=N$1,1,0))</f>
        <v>0</v>
      </c>
      <c r="O3" s="45">
        <f>IF(SUM($B3:N3)&gt;0,0,IF($A3=O$1,1,0))</f>
        <v>0</v>
      </c>
      <c r="P3" s="45">
        <f>IF(SUM($B3:O3)&gt;0,0,IF($A3=P$1,1,0))</f>
        <v>0</v>
      </c>
      <c r="Q3" s="45">
        <f>IF(SUM($B3:P3)&gt;0,0,IF($A3=Q$1,1,0))</f>
        <v>0</v>
      </c>
      <c r="R3" s="45">
        <f>IF(SUM($B3:Q3)&gt;0,0,IF($A3=R$1,1,0))</f>
        <v>0</v>
      </c>
      <c r="S3" s="45">
        <f>IF(SUM($B3:R3)&gt;0,0,IF($A3=S$1,1,0))</f>
        <v>0</v>
      </c>
      <c r="T3" s="45">
        <f>IF(SUM($B3:S3)&gt;0,0,IF($A3=T$1,1,0))</f>
        <v>0</v>
      </c>
      <c r="U3" s="45">
        <f>IF(SUM($B3:T3)&gt;0,0,IF($A3=U$1,1,0))</f>
        <v>0</v>
      </c>
    </row>
    <row r="4" spans="1:21" x14ac:dyDescent="0.25">
      <c r="A4" t="str">
        <f>IF('Berechnung Fensterbank'!I15&lt;&gt;"",'Berechnung Fensterbank'!I15,"")</f>
        <v/>
      </c>
      <c r="B4" s="45">
        <f t="shared" si="0"/>
        <v>1</v>
      </c>
      <c r="C4" s="45">
        <f>IF(SUM($B4:B4)&gt;0,0,IF($A4=C$1,1,0))</f>
        <v>0</v>
      </c>
      <c r="D4" s="45">
        <f>IF(SUM($B4:C4)&gt;0,0,IF($A4=D$1,1,0))</f>
        <v>0</v>
      </c>
      <c r="E4" s="45">
        <f>IF(SUM($B4:D4)&gt;0,0,IF($A4=E$1,1,0))</f>
        <v>0</v>
      </c>
      <c r="F4" s="45">
        <f>IF(SUM($B4:E4)&gt;0,0,IF($A4=F$1,1,0))</f>
        <v>0</v>
      </c>
      <c r="G4" s="45">
        <f>IF(SUM($B4:F4)&gt;0,0,IF($A4=G$1,1,0))</f>
        <v>0</v>
      </c>
      <c r="H4" s="45">
        <f>IF(SUM($B4:G4)&gt;0,0,IF($A4=H$1,1,0))</f>
        <v>0</v>
      </c>
      <c r="I4" s="45">
        <f>IF(SUM($B4:H4)&gt;0,0,IF($A4=I$1,1,0))</f>
        <v>0</v>
      </c>
      <c r="J4" s="45">
        <f>IF(SUM($B4:I4)&gt;0,0,IF($A4=J$1,1,0))</f>
        <v>0</v>
      </c>
      <c r="K4" s="45">
        <f>IF(SUM($B4:J4)&gt;0,0,IF($A4=K$1,1,0))</f>
        <v>0</v>
      </c>
      <c r="L4" s="45">
        <f>IF(SUM($B4:K4)&gt;0,0,IF($A4=L$1,1,0))</f>
        <v>0</v>
      </c>
      <c r="M4" s="45">
        <f>IF(SUM($B4:L4)&gt;0,0,IF($A4=M$1,1,0))</f>
        <v>0</v>
      </c>
      <c r="N4" s="45">
        <f>IF(SUM($B4:M4)&gt;0,0,IF($A4=N$1,1,0))</f>
        <v>0</v>
      </c>
      <c r="O4" s="45">
        <f>IF(SUM($B4:N4)&gt;0,0,IF($A4=O$1,1,0))</f>
        <v>0</v>
      </c>
      <c r="P4" s="45">
        <f>IF(SUM($B4:O4)&gt;0,0,IF($A4=P$1,1,0))</f>
        <v>0</v>
      </c>
      <c r="Q4" s="45">
        <f>IF(SUM($B4:P4)&gt;0,0,IF($A4=Q$1,1,0))</f>
        <v>0</v>
      </c>
      <c r="R4" s="45">
        <f>IF(SUM($B4:Q4)&gt;0,0,IF($A4=R$1,1,0))</f>
        <v>0</v>
      </c>
      <c r="S4" s="45">
        <f>IF(SUM($B4:R4)&gt;0,0,IF($A4=S$1,1,0))</f>
        <v>0</v>
      </c>
      <c r="T4" s="45">
        <f>IF(SUM($B4:S4)&gt;0,0,IF($A4=T$1,1,0))</f>
        <v>0</v>
      </c>
      <c r="U4" s="45">
        <f>IF(SUM($B4:T4)&gt;0,0,IF($A4=U$1,1,0))</f>
        <v>0</v>
      </c>
    </row>
    <row r="5" spans="1:21" x14ac:dyDescent="0.25">
      <c r="A5" t="str">
        <f>IF('Berechnung Fensterbank'!I16&lt;&gt;"",'Berechnung Fensterbank'!I16,"")</f>
        <v/>
      </c>
      <c r="B5" s="45">
        <f t="shared" si="0"/>
        <v>1</v>
      </c>
      <c r="C5" s="45">
        <f>IF(SUM($B5:B5)&gt;0,0,IF($A5=C$1,1,0))</f>
        <v>0</v>
      </c>
      <c r="D5" s="45">
        <f>IF(SUM($B5:C5)&gt;0,0,IF($A5=D$1,1,0))</f>
        <v>0</v>
      </c>
      <c r="E5" s="45">
        <f>IF(SUM($B5:D5)&gt;0,0,IF($A5=E$1,1,0))</f>
        <v>0</v>
      </c>
      <c r="F5" s="45">
        <f>IF(SUM($B5:E5)&gt;0,0,IF($A5=F$1,1,0))</f>
        <v>0</v>
      </c>
      <c r="G5" s="45">
        <f>IF(SUM($B5:F5)&gt;0,0,IF($A5=G$1,1,0))</f>
        <v>0</v>
      </c>
      <c r="H5" s="45">
        <f>IF(SUM($B5:G5)&gt;0,0,IF($A5=H$1,1,0))</f>
        <v>0</v>
      </c>
      <c r="I5" s="45">
        <f>IF(SUM($B5:H5)&gt;0,0,IF($A5=I$1,1,0))</f>
        <v>0</v>
      </c>
      <c r="J5" s="45">
        <f>IF(SUM($B5:I5)&gt;0,0,IF($A5=J$1,1,0))</f>
        <v>0</v>
      </c>
      <c r="K5" s="45">
        <f>IF(SUM($B5:J5)&gt;0,0,IF($A5=K$1,1,0))</f>
        <v>0</v>
      </c>
      <c r="L5" s="45">
        <f>IF(SUM($B5:K5)&gt;0,0,IF($A5=L$1,1,0))</f>
        <v>0</v>
      </c>
      <c r="M5" s="45">
        <f>IF(SUM($B5:L5)&gt;0,0,IF($A5=M$1,1,0))</f>
        <v>0</v>
      </c>
      <c r="N5" s="45">
        <f>IF(SUM($B5:M5)&gt;0,0,IF($A5=N$1,1,0))</f>
        <v>0</v>
      </c>
      <c r="O5" s="45">
        <f>IF(SUM($B5:N5)&gt;0,0,IF($A5=O$1,1,0))</f>
        <v>0</v>
      </c>
      <c r="P5" s="45">
        <f>IF(SUM($B5:O5)&gt;0,0,IF($A5=P$1,1,0))</f>
        <v>0</v>
      </c>
      <c r="Q5" s="45">
        <f>IF(SUM($B5:P5)&gt;0,0,IF($A5=Q$1,1,0))</f>
        <v>0</v>
      </c>
      <c r="R5" s="45">
        <f>IF(SUM($B5:Q5)&gt;0,0,IF($A5=R$1,1,0))</f>
        <v>0</v>
      </c>
      <c r="S5" s="45">
        <f>IF(SUM($B5:R5)&gt;0,0,IF($A5=S$1,1,0))</f>
        <v>0</v>
      </c>
      <c r="T5" s="45">
        <f>IF(SUM($B5:S5)&gt;0,0,IF($A5=T$1,1,0))</f>
        <v>0</v>
      </c>
      <c r="U5" s="45">
        <f>IF(SUM($B5:T5)&gt;0,0,IF($A5=U$1,1,0))</f>
        <v>0</v>
      </c>
    </row>
    <row r="6" spans="1:21" x14ac:dyDescent="0.25">
      <c r="A6" t="str">
        <f>IF('Berechnung Fensterbank'!I17&lt;&gt;"",'Berechnung Fensterbank'!I17,"")</f>
        <v/>
      </c>
      <c r="B6" s="45">
        <f t="shared" si="0"/>
        <v>1</v>
      </c>
      <c r="C6" s="45">
        <f>IF(SUM($B6:B6)&gt;0,0,IF($A6=C$1,1,0))</f>
        <v>0</v>
      </c>
      <c r="D6" s="45">
        <f>IF(SUM($B6:C6)&gt;0,0,IF($A6=D$1,1,0))</f>
        <v>0</v>
      </c>
      <c r="E6" s="45">
        <f>IF(SUM($B6:D6)&gt;0,0,IF($A6=E$1,1,0))</f>
        <v>0</v>
      </c>
      <c r="F6" s="45">
        <f>IF(SUM($B6:E6)&gt;0,0,IF($A6=F$1,1,0))</f>
        <v>0</v>
      </c>
      <c r="G6" s="45">
        <f>IF(SUM($B6:F6)&gt;0,0,IF($A6=G$1,1,0))</f>
        <v>0</v>
      </c>
      <c r="H6" s="45">
        <f>IF(SUM($B6:G6)&gt;0,0,IF($A6=H$1,1,0))</f>
        <v>0</v>
      </c>
      <c r="I6" s="45">
        <f>IF(SUM($B6:H6)&gt;0,0,IF($A6=I$1,1,0))</f>
        <v>0</v>
      </c>
      <c r="J6" s="45">
        <f>IF(SUM($B6:I6)&gt;0,0,IF($A6=J$1,1,0))</f>
        <v>0</v>
      </c>
      <c r="K6" s="45">
        <f>IF(SUM($B6:J6)&gt;0,0,IF($A6=K$1,1,0))</f>
        <v>0</v>
      </c>
      <c r="L6" s="45">
        <f>IF(SUM($B6:K6)&gt;0,0,IF($A6=L$1,1,0))</f>
        <v>0</v>
      </c>
      <c r="M6" s="45">
        <f>IF(SUM($B6:L6)&gt;0,0,IF($A6=M$1,1,0))</f>
        <v>0</v>
      </c>
      <c r="N6" s="45">
        <f>IF(SUM($B6:M6)&gt;0,0,IF($A6=N$1,1,0))</f>
        <v>0</v>
      </c>
      <c r="O6" s="45">
        <f>IF(SUM($B6:N6)&gt;0,0,IF($A6=O$1,1,0))</f>
        <v>0</v>
      </c>
      <c r="P6" s="45">
        <f>IF(SUM($B6:O6)&gt;0,0,IF($A6=P$1,1,0))</f>
        <v>0</v>
      </c>
      <c r="Q6" s="45">
        <f>IF(SUM($B6:P6)&gt;0,0,IF($A6=Q$1,1,0))</f>
        <v>0</v>
      </c>
      <c r="R6" s="45">
        <f>IF(SUM($B6:Q6)&gt;0,0,IF($A6=R$1,1,0))</f>
        <v>0</v>
      </c>
      <c r="S6" s="45">
        <f>IF(SUM($B6:R6)&gt;0,0,IF($A6=S$1,1,0))</f>
        <v>0</v>
      </c>
      <c r="T6" s="45">
        <f>IF(SUM($B6:S6)&gt;0,0,IF($A6=T$1,1,0))</f>
        <v>0</v>
      </c>
      <c r="U6" s="45">
        <f>IF(SUM($B6:T6)&gt;0,0,IF($A6=U$1,1,0))</f>
        <v>0</v>
      </c>
    </row>
    <row r="7" spans="1:21" x14ac:dyDescent="0.25">
      <c r="A7" t="str">
        <f>IF('Berechnung Fensterbank'!I18&lt;&gt;"",'Berechnung Fensterbank'!I18,"")</f>
        <v/>
      </c>
      <c r="B7" s="45">
        <f t="shared" si="0"/>
        <v>1</v>
      </c>
      <c r="C7" s="45">
        <f>IF(SUM($B7:B7)&gt;0,0,IF($A7=C$1,1,0))</f>
        <v>0</v>
      </c>
      <c r="D7" s="45">
        <f>IF(SUM($B7:C7)&gt;0,0,IF($A7=D$1,1,0))</f>
        <v>0</v>
      </c>
      <c r="E7" s="45">
        <f>IF(SUM($B7:D7)&gt;0,0,IF($A7=E$1,1,0))</f>
        <v>0</v>
      </c>
      <c r="F7" s="45">
        <f>IF(SUM($B7:E7)&gt;0,0,IF($A7=F$1,1,0))</f>
        <v>0</v>
      </c>
      <c r="G7" s="45">
        <f>IF(SUM($B7:F7)&gt;0,0,IF($A7=G$1,1,0))</f>
        <v>0</v>
      </c>
      <c r="H7" s="45">
        <f>IF(SUM($B7:G7)&gt;0,0,IF($A7=H$1,1,0))</f>
        <v>0</v>
      </c>
      <c r="I7" s="45">
        <f>IF(SUM($B7:H7)&gt;0,0,IF($A7=I$1,1,0))</f>
        <v>0</v>
      </c>
      <c r="J7" s="45">
        <f>IF(SUM($B7:I7)&gt;0,0,IF($A7=J$1,1,0))</f>
        <v>0</v>
      </c>
      <c r="K7" s="45">
        <f>IF(SUM($B7:J7)&gt;0,0,IF($A7=K$1,1,0))</f>
        <v>0</v>
      </c>
      <c r="L7" s="45">
        <f>IF(SUM($B7:K7)&gt;0,0,IF($A7=L$1,1,0))</f>
        <v>0</v>
      </c>
      <c r="M7" s="45">
        <f>IF(SUM($B7:L7)&gt;0,0,IF($A7=M$1,1,0))</f>
        <v>0</v>
      </c>
      <c r="N7" s="45">
        <f>IF(SUM($B7:M7)&gt;0,0,IF($A7=N$1,1,0))</f>
        <v>0</v>
      </c>
      <c r="O7" s="45">
        <f>IF(SUM($B7:N7)&gt;0,0,IF($A7=O$1,1,0))</f>
        <v>0</v>
      </c>
      <c r="P7" s="45">
        <f>IF(SUM($B7:O7)&gt;0,0,IF($A7=P$1,1,0))</f>
        <v>0</v>
      </c>
      <c r="Q7" s="45">
        <f>IF(SUM($B7:P7)&gt;0,0,IF($A7=Q$1,1,0))</f>
        <v>0</v>
      </c>
      <c r="R7" s="45">
        <f>IF(SUM($B7:Q7)&gt;0,0,IF($A7=R$1,1,0))</f>
        <v>0</v>
      </c>
      <c r="S7" s="45">
        <f>IF(SUM($B7:R7)&gt;0,0,IF($A7=S$1,1,0))</f>
        <v>0</v>
      </c>
      <c r="T7" s="45">
        <f>IF(SUM($B7:S7)&gt;0,0,IF($A7=T$1,1,0))</f>
        <v>0</v>
      </c>
      <c r="U7" s="45">
        <f>IF(SUM($B7:T7)&gt;0,0,IF($A7=U$1,1,0))</f>
        <v>0</v>
      </c>
    </row>
    <row r="8" spans="1:21" x14ac:dyDescent="0.25">
      <c r="A8" t="str">
        <f>IF('Berechnung Fensterbank'!I19&lt;&gt;"",'Berechnung Fensterbank'!I19,"")</f>
        <v/>
      </c>
      <c r="B8" s="45">
        <f t="shared" si="0"/>
        <v>1</v>
      </c>
      <c r="C8" s="45">
        <f>IF(SUM($B8:B8)&gt;0,0,IF($A8=C$1,1,0))</f>
        <v>0</v>
      </c>
      <c r="D8" s="45">
        <f>IF(SUM($B8:C8)&gt;0,0,IF($A8=D$1,1,0))</f>
        <v>0</v>
      </c>
      <c r="E8" s="45">
        <f>IF(SUM($B8:D8)&gt;0,0,IF($A8=E$1,1,0))</f>
        <v>0</v>
      </c>
      <c r="F8" s="45">
        <f>IF(SUM($B8:E8)&gt;0,0,IF($A8=F$1,1,0))</f>
        <v>0</v>
      </c>
      <c r="G8" s="45">
        <f>IF(SUM($B8:F8)&gt;0,0,IF($A8=G$1,1,0))</f>
        <v>0</v>
      </c>
      <c r="H8" s="45">
        <f>IF(SUM($B8:G8)&gt;0,0,IF($A8=H$1,1,0))</f>
        <v>0</v>
      </c>
      <c r="I8" s="45">
        <f>IF(SUM($B8:H8)&gt;0,0,IF($A8=I$1,1,0))</f>
        <v>0</v>
      </c>
      <c r="J8" s="45">
        <f>IF(SUM($B8:I8)&gt;0,0,IF($A8=J$1,1,0))</f>
        <v>0</v>
      </c>
      <c r="K8" s="45">
        <f>IF(SUM($B8:J8)&gt;0,0,IF($A8=K$1,1,0))</f>
        <v>0</v>
      </c>
      <c r="L8" s="45">
        <f>IF(SUM($B8:K8)&gt;0,0,IF($A8=L$1,1,0))</f>
        <v>0</v>
      </c>
      <c r="M8" s="45">
        <f>IF(SUM($B8:L8)&gt;0,0,IF($A8=M$1,1,0))</f>
        <v>0</v>
      </c>
      <c r="N8" s="45">
        <f>IF(SUM($B8:M8)&gt;0,0,IF($A8=N$1,1,0))</f>
        <v>0</v>
      </c>
      <c r="O8" s="45">
        <f>IF(SUM($B8:N8)&gt;0,0,IF($A8=O$1,1,0))</f>
        <v>0</v>
      </c>
      <c r="P8" s="45">
        <f>IF(SUM($B8:O8)&gt;0,0,IF($A8=P$1,1,0))</f>
        <v>0</v>
      </c>
      <c r="Q8" s="45">
        <f>IF(SUM($B8:P8)&gt;0,0,IF($A8=Q$1,1,0))</f>
        <v>0</v>
      </c>
      <c r="R8" s="45">
        <f>IF(SUM($B8:Q8)&gt;0,0,IF($A8=R$1,1,0))</f>
        <v>0</v>
      </c>
      <c r="S8" s="45">
        <f>IF(SUM($B8:R8)&gt;0,0,IF($A8=S$1,1,0))</f>
        <v>0</v>
      </c>
      <c r="T8" s="45">
        <f>IF(SUM($B8:S8)&gt;0,0,IF($A8=T$1,1,0))</f>
        <v>0</v>
      </c>
      <c r="U8" s="45">
        <f>IF(SUM($B8:T8)&gt;0,0,IF($A8=U$1,1,0))</f>
        <v>0</v>
      </c>
    </row>
    <row r="9" spans="1:21" x14ac:dyDescent="0.25">
      <c r="A9" t="str">
        <f>IF('Berechnung Fensterbank'!I20&lt;&gt;"",'Berechnung Fensterbank'!I20,"")</f>
        <v/>
      </c>
      <c r="B9" s="45">
        <f t="shared" si="0"/>
        <v>1</v>
      </c>
      <c r="C9" s="45">
        <f>IF(SUM($B9:B9)&gt;0,0,IF($A9=C$1,1,0))</f>
        <v>0</v>
      </c>
      <c r="D9" s="45">
        <f>IF(SUM($B9:C9)&gt;0,0,IF($A9=D$1,1,0))</f>
        <v>0</v>
      </c>
      <c r="E9" s="45">
        <f>IF(SUM($B9:D9)&gt;0,0,IF($A9=E$1,1,0))</f>
        <v>0</v>
      </c>
      <c r="F9" s="45">
        <f>IF(SUM($B9:E9)&gt;0,0,IF($A9=F$1,1,0))</f>
        <v>0</v>
      </c>
      <c r="G9" s="45">
        <f>IF(SUM($B9:F9)&gt;0,0,IF($A9=G$1,1,0))</f>
        <v>0</v>
      </c>
      <c r="H9" s="45">
        <f>IF(SUM($B9:G9)&gt;0,0,IF($A9=H$1,1,0))</f>
        <v>0</v>
      </c>
      <c r="I9" s="45">
        <f>IF(SUM($B9:H9)&gt;0,0,IF($A9=I$1,1,0))</f>
        <v>0</v>
      </c>
      <c r="J9" s="45">
        <f>IF(SUM($B9:I9)&gt;0,0,IF($A9=J$1,1,0))</f>
        <v>0</v>
      </c>
      <c r="K9" s="45">
        <f>IF(SUM($B9:J9)&gt;0,0,IF($A9=K$1,1,0))</f>
        <v>0</v>
      </c>
      <c r="L9" s="45">
        <f>IF(SUM($B9:K9)&gt;0,0,IF($A9=L$1,1,0))</f>
        <v>0</v>
      </c>
      <c r="M9" s="45">
        <f>IF(SUM($B9:L9)&gt;0,0,IF($A9=M$1,1,0))</f>
        <v>0</v>
      </c>
      <c r="N9" s="45">
        <f>IF(SUM($B9:M9)&gt;0,0,IF($A9=N$1,1,0))</f>
        <v>0</v>
      </c>
      <c r="O9" s="45">
        <f>IF(SUM($B9:N9)&gt;0,0,IF($A9=O$1,1,0))</f>
        <v>0</v>
      </c>
      <c r="P9" s="45">
        <f>IF(SUM($B9:O9)&gt;0,0,IF($A9=P$1,1,0))</f>
        <v>0</v>
      </c>
      <c r="Q9" s="45">
        <f>IF(SUM($B9:P9)&gt;0,0,IF($A9=Q$1,1,0))</f>
        <v>0</v>
      </c>
      <c r="R9" s="45">
        <f>IF(SUM($B9:Q9)&gt;0,0,IF($A9=R$1,1,0))</f>
        <v>0</v>
      </c>
      <c r="S9" s="45">
        <f>IF(SUM($B9:R9)&gt;0,0,IF($A9=S$1,1,0))</f>
        <v>0</v>
      </c>
      <c r="T9" s="45">
        <f>IF(SUM($B9:S9)&gt;0,0,IF($A9=T$1,1,0))</f>
        <v>0</v>
      </c>
      <c r="U9" s="45">
        <f>IF(SUM($B9:T9)&gt;0,0,IF($A9=U$1,1,0))</f>
        <v>0</v>
      </c>
    </row>
    <row r="10" spans="1:21" x14ac:dyDescent="0.25">
      <c r="A10" t="str">
        <f>IF('Berechnung Fensterbank'!I21&lt;&gt;"",'Berechnung Fensterbank'!I21,"")</f>
        <v/>
      </c>
      <c r="B10" s="45">
        <f t="shared" si="0"/>
        <v>1</v>
      </c>
      <c r="C10" s="45">
        <f>IF(SUM($B10:B10)&gt;0,0,IF($A10=C$1,1,0))</f>
        <v>0</v>
      </c>
      <c r="D10" s="45">
        <f>IF(SUM($B10:C10)&gt;0,0,IF($A10=D$1,1,0))</f>
        <v>0</v>
      </c>
      <c r="E10" s="45">
        <f>IF(SUM($B10:D10)&gt;0,0,IF($A10=E$1,1,0))</f>
        <v>0</v>
      </c>
      <c r="F10" s="45">
        <f>IF(SUM($B10:E10)&gt;0,0,IF($A10=F$1,1,0))</f>
        <v>0</v>
      </c>
      <c r="G10" s="45">
        <f>IF(SUM($B10:F10)&gt;0,0,IF($A10=G$1,1,0))</f>
        <v>0</v>
      </c>
      <c r="H10" s="45">
        <f>IF(SUM($B10:G10)&gt;0,0,IF($A10=H$1,1,0))</f>
        <v>0</v>
      </c>
      <c r="I10" s="45">
        <f>IF(SUM($B10:H10)&gt;0,0,IF($A10=I$1,1,0))</f>
        <v>0</v>
      </c>
      <c r="J10" s="45">
        <f>IF(SUM($B10:I10)&gt;0,0,IF($A10=J$1,1,0))</f>
        <v>0</v>
      </c>
      <c r="K10" s="45">
        <f>IF(SUM($B10:J10)&gt;0,0,IF($A10=K$1,1,0))</f>
        <v>0</v>
      </c>
      <c r="L10" s="45">
        <f>IF(SUM($B10:K10)&gt;0,0,IF($A10=L$1,1,0))</f>
        <v>0</v>
      </c>
      <c r="M10" s="45">
        <f>IF(SUM($B10:L10)&gt;0,0,IF($A10=M$1,1,0))</f>
        <v>0</v>
      </c>
      <c r="N10" s="45">
        <f>IF(SUM($B10:M10)&gt;0,0,IF($A10=N$1,1,0))</f>
        <v>0</v>
      </c>
      <c r="O10" s="45">
        <f>IF(SUM($B10:N10)&gt;0,0,IF($A10=O$1,1,0))</f>
        <v>0</v>
      </c>
      <c r="P10" s="45">
        <f>IF(SUM($B10:O10)&gt;0,0,IF($A10=P$1,1,0))</f>
        <v>0</v>
      </c>
      <c r="Q10" s="45">
        <f>IF(SUM($B10:P10)&gt;0,0,IF($A10=Q$1,1,0))</f>
        <v>0</v>
      </c>
      <c r="R10" s="45">
        <f>IF(SUM($B10:Q10)&gt;0,0,IF($A10=R$1,1,0))</f>
        <v>0</v>
      </c>
      <c r="S10" s="45">
        <f>IF(SUM($B10:R10)&gt;0,0,IF($A10=S$1,1,0))</f>
        <v>0</v>
      </c>
      <c r="T10" s="45">
        <f>IF(SUM($B10:S10)&gt;0,0,IF($A10=T$1,1,0))</f>
        <v>0</v>
      </c>
      <c r="U10" s="45">
        <f>IF(SUM($B10:T10)&gt;0,0,IF($A10=U$1,1,0))</f>
        <v>0</v>
      </c>
    </row>
    <row r="11" spans="1:21" x14ac:dyDescent="0.25">
      <c r="A11" t="str">
        <f>IF('Berechnung Fensterbank'!I22&lt;&gt;"",'Berechnung Fensterbank'!I22,"")</f>
        <v/>
      </c>
      <c r="B11" s="45">
        <f t="shared" si="0"/>
        <v>1</v>
      </c>
      <c r="C11" s="45">
        <f>IF(SUM($B11:B11)&gt;0,0,IF($A11=C$1,1,0))</f>
        <v>0</v>
      </c>
      <c r="D11" s="45">
        <f>IF(SUM($B11:C11)&gt;0,0,IF($A11=D$1,1,0))</f>
        <v>0</v>
      </c>
      <c r="E11" s="45">
        <f>IF(SUM($B11:D11)&gt;0,0,IF($A11=E$1,1,0))</f>
        <v>0</v>
      </c>
      <c r="F11" s="45">
        <f>IF(SUM($B11:E11)&gt;0,0,IF($A11=F$1,1,0))</f>
        <v>0</v>
      </c>
      <c r="G11" s="45">
        <f>IF(SUM($B11:F11)&gt;0,0,IF($A11=G$1,1,0))</f>
        <v>0</v>
      </c>
      <c r="H11" s="45">
        <f>IF(SUM($B11:G11)&gt;0,0,IF($A11=H$1,1,0))</f>
        <v>0</v>
      </c>
      <c r="I11" s="45">
        <f>IF(SUM($B11:H11)&gt;0,0,IF($A11=I$1,1,0))</f>
        <v>0</v>
      </c>
      <c r="J11" s="45">
        <f>IF(SUM($B11:I11)&gt;0,0,IF($A11=J$1,1,0))</f>
        <v>0</v>
      </c>
      <c r="K11" s="45">
        <f>IF(SUM($B11:J11)&gt;0,0,IF($A11=K$1,1,0))</f>
        <v>0</v>
      </c>
      <c r="L11" s="45">
        <f>IF(SUM($B11:K11)&gt;0,0,IF($A11=L$1,1,0))</f>
        <v>0</v>
      </c>
      <c r="M11" s="45">
        <f>IF(SUM($B11:L11)&gt;0,0,IF($A11=M$1,1,0))</f>
        <v>0</v>
      </c>
      <c r="N11" s="45">
        <f>IF(SUM($B11:M11)&gt;0,0,IF($A11=N$1,1,0))</f>
        <v>0</v>
      </c>
      <c r="O11" s="45">
        <f>IF(SUM($B11:N11)&gt;0,0,IF($A11=O$1,1,0))</f>
        <v>0</v>
      </c>
      <c r="P11" s="45">
        <f>IF(SUM($B11:O11)&gt;0,0,IF($A11=P$1,1,0))</f>
        <v>0</v>
      </c>
      <c r="Q11" s="45">
        <f>IF(SUM($B11:P11)&gt;0,0,IF($A11=Q$1,1,0))</f>
        <v>0</v>
      </c>
      <c r="R11" s="45">
        <f>IF(SUM($B11:Q11)&gt;0,0,IF($A11=R$1,1,0))</f>
        <v>0</v>
      </c>
      <c r="S11" s="45">
        <f>IF(SUM($B11:R11)&gt;0,0,IF($A11=S$1,1,0))</f>
        <v>0</v>
      </c>
      <c r="T11" s="45">
        <f>IF(SUM($B11:S11)&gt;0,0,IF($A11=T$1,1,0))</f>
        <v>0</v>
      </c>
      <c r="U11" s="45">
        <f>IF(SUM($B11:T11)&gt;0,0,IF($A11=U$1,1,0))</f>
        <v>0</v>
      </c>
    </row>
    <row r="12" spans="1:21" x14ac:dyDescent="0.25">
      <c r="A12" t="str">
        <f>IF('Berechnung Fensterbank'!I23&lt;&gt;"",'Berechnung Fensterbank'!I23,"")</f>
        <v/>
      </c>
      <c r="B12" s="45">
        <f t="shared" ref="B12:B21" si="1">IF($A12=B$1,1,0)</f>
        <v>1</v>
      </c>
      <c r="C12" s="45">
        <f>IF(SUM($B12:B12)&gt;0,0,IF($A12=C$1,1,0))</f>
        <v>0</v>
      </c>
      <c r="D12" s="45">
        <f>IF(SUM($B12:C12)&gt;0,0,IF($A12=D$1,1,0))</f>
        <v>0</v>
      </c>
      <c r="E12" s="45">
        <f>IF(SUM($B12:D12)&gt;0,0,IF($A12=E$1,1,0))</f>
        <v>0</v>
      </c>
      <c r="F12" s="45">
        <f>IF(SUM($B12:E12)&gt;0,0,IF($A12=F$1,1,0))</f>
        <v>0</v>
      </c>
      <c r="G12" s="45">
        <f>IF(SUM($B12:F12)&gt;0,0,IF($A12=G$1,1,0))</f>
        <v>0</v>
      </c>
      <c r="H12" s="45">
        <f>IF(SUM($B12:G12)&gt;0,0,IF($A12=H$1,1,0))</f>
        <v>0</v>
      </c>
      <c r="I12" s="45">
        <f>IF(SUM($B12:H12)&gt;0,0,IF($A12=I$1,1,0))</f>
        <v>0</v>
      </c>
      <c r="J12" s="45">
        <f>IF(SUM($B12:I12)&gt;0,0,IF($A12=J$1,1,0))</f>
        <v>0</v>
      </c>
      <c r="K12" s="45">
        <f>IF(SUM($B12:J12)&gt;0,0,IF($A12=K$1,1,0))</f>
        <v>0</v>
      </c>
      <c r="L12" s="45">
        <f>IF(SUM($B12:K12)&gt;0,0,IF($A12=L$1,1,0))</f>
        <v>0</v>
      </c>
      <c r="M12" s="45">
        <f>IF(SUM($B12:L12)&gt;0,0,IF($A12=M$1,1,0))</f>
        <v>0</v>
      </c>
      <c r="N12" s="45">
        <f>IF(SUM($B12:M12)&gt;0,0,IF($A12=N$1,1,0))</f>
        <v>0</v>
      </c>
      <c r="O12" s="45">
        <f>IF(SUM($B12:N12)&gt;0,0,IF($A12=O$1,1,0))</f>
        <v>0</v>
      </c>
      <c r="P12" s="45">
        <f>IF(SUM($B12:O12)&gt;0,0,IF($A12=P$1,1,0))</f>
        <v>0</v>
      </c>
      <c r="Q12" s="45">
        <f>IF(SUM($B12:P12)&gt;0,0,IF($A12=Q$1,1,0))</f>
        <v>0</v>
      </c>
      <c r="R12" s="45">
        <f>IF(SUM($B12:Q12)&gt;0,0,IF($A12=R$1,1,0))</f>
        <v>0</v>
      </c>
      <c r="S12" s="45">
        <f>IF(SUM($B12:R12)&gt;0,0,IF($A12=S$1,1,0))</f>
        <v>0</v>
      </c>
      <c r="T12" s="45">
        <f>IF(SUM($B12:S12)&gt;0,0,IF($A12=T$1,1,0))</f>
        <v>0</v>
      </c>
      <c r="U12" s="45">
        <f>IF(SUM($B12:T12)&gt;0,0,IF($A12=U$1,1,0))</f>
        <v>0</v>
      </c>
    </row>
    <row r="13" spans="1:21" x14ac:dyDescent="0.25">
      <c r="A13" t="str">
        <f>IF('Berechnung Fensterbank'!I24&lt;&gt;"",'Berechnung Fensterbank'!I24,"")</f>
        <v/>
      </c>
      <c r="B13" s="45">
        <f t="shared" si="1"/>
        <v>1</v>
      </c>
      <c r="C13" s="45">
        <f>IF(SUM($B13:B13)&gt;0,0,IF($A13=C$1,1,0))</f>
        <v>0</v>
      </c>
      <c r="D13" s="45">
        <f>IF(SUM($B13:C13)&gt;0,0,IF($A13=D$1,1,0))</f>
        <v>0</v>
      </c>
      <c r="E13" s="45">
        <f>IF(SUM($B13:D13)&gt;0,0,IF($A13=E$1,1,0))</f>
        <v>0</v>
      </c>
      <c r="F13" s="45">
        <f>IF(SUM($B13:E13)&gt;0,0,IF($A13=F$1,1,0))</f>
        <v>0</v>
      </c>
      <c r="G13" s="45">
        <f>IF(SUM($B13:F13)&gt;0,0,IF($A13=G$1,1,0))</f>
        <v>0</v>
      </c>
      <c r="H13" s="45">
        <f>IF(SUM($B13:G13)&gt;0,0,IF($A13=H$1,1,0))</f>
        <v>0</v>
      </c>
      <c r="I13" s="45">
        <f>IF(SUM($B13:H13)&gt;0,0,IF($A13=I$1,1,0))</f>
        <v>0</v>
      </c>
      <c r="J13" s="45">
        <f>IF(SUM($B13:I13)&gt;0,0,IF($A13=J$1,1,0))</f>
        <v>0</v>
      </c>
      <c r="K13" s="45">
        <f>IF(SUM($B13:J13)&gt;0,0,IF($A13=K$1,1,0))</f>
        <v>0</v>
      </c>
      <c r="L13" s="45">
        <f>IF(SUM($B13:K13)&gt;0,0,IF($A13=L$1,1,0))</f>
        <v>0</v>
      </c>
      <c r="M13" s="45">
        <f>IF(SUM($B13:L13)&gt;0,0,IF($A13=M$1,1,0))</f>
        <v>0</v>
      </c>
      <c r="N13" s="45">
        <f>IF(SUM($B13:M13)&gt;0,0,IF($A13=N$1,1,0))</f>
        <v>0</v>
      </c>
      <c r="O13" s="45">
        <f>IF(SUM($B13:N13)&gt;0,0,IF($A13=O$1,1,0))</f>
        <v>0</v>
      </c>
      <c r="P13" s="45">
        <f>IF(SUM($B13:O13)&gt;0,0,IF($A13=P$1,1,0))</f>
        <v>0</v>
      </c>
      <c r="Q13" s="45">
        <f>IF(SUM($B13:P13)&gt;0,0,IF($A13=Q$1,1,0))</f>
        <v>0</v>
      </c>
      <c r="R13" s="45">
        <f>IF(SUM($B13:Q13)&gt;0,0,IF($A13=R$1,1,0))</f>
        <v>0</v>
      </c>
      <c r="S13" s="45">
        <f>IF(SUM($B13:R13)&gt;0,0,IF($A13=S$1,1,0))</f>
        <v>0</v>
      </c>
      <c r="T13" s="45">
        <f>IF(SUM($B13:S13)&gt;0,0,IF($A13=T$1,1,0))</f>
        <v>0</v>
      </c>
      <c r="U13" s="45">
        <f>IF(SUM($B13:T13)&gt;0,0,IF($A13=U$1,1,0))</f>
        <v>0</v>
      </c>
    </row>
    <row r="14" spans="1:21" x14ac:dyDescent="0.25">
      <c r="A14" t="str">
        <f>IF('Berechnung Fensterbank'!I25&lt;&gt;"",'Berechnung Fensterbank'!I25,"")</f>
        <v/>
      </c>
      <c r="B14" s="45">
        <f t="shared" si="1"/>
        <v>1</v>
      </c>
      <c r="C14" s="45">
        <f>IF(SUM($B14:B14)&gt;0,0,IF($A14=C$1,1,0))</f>
        <v>0</v>
      </c>
      <c r="D14" s="45">
        <f>IF(SUM($B14:C14)&gt;0,0,IF($A14=D$1,1,0))</f>
        <v>0</v>
      </c>
      <c r="E14" s="45">
        <f>IF(SUM($B14:D14)&gt;0,0,IF($A14=E$1,1,0))</f>
        <v>0</v>
      </c>
      <c r="F14" s="45">
        <f>IF(SUM($B14:E14)&gt;0,0,IF($A14=F$1,1,0))</f>
        <v>0</v>
      </c>
      <c r="G14" s="45">
        <f>IF(SUM($B14:F14)&gt;0,0,IF($A14=G$1,1,0))</f>
        <v>0</v>
      </c>
      <c r="H14" s="45">
        <f>IF(SUM($B14:G14)&gt;0,0,IF($A14=H$1,1,0))</f>
        <v>0</v>
      </c>
      <c r="I14" s="45">
        <f>IF(SUM($B14:H14)&gt;0,0,IF($A14=I$1,1,0))</f>
        <v>0</v>
      </c>
      <c r="J14" s="45">
        <f>IF(SUM($B14:I14)&gt;0,0,IF($A14=J$1,1,0))</f>
        <v>0</v>
      </c>
      <c r="K14" s="45">
        <f>IF(SUM($B14:J14)&gt;0,0,IF($A14=K$1,1,0))</f>
        <v>0</v>
      </c>
      <c r="L14" s="45">
        <f>IF(SUM($B14:K14)&gt;0,0,IF($A14=L$1,1,0))</f>
        <v>0</v>
      </c>
      <c r="M14" s="45">
        <f>IF(SUM($B14:L14)&gt;0,0,IF($A14=M$1,1,0))</f>
        <v>0</v>
      </c>
      <c r="N14" s="45">
        <f>IF(SUM($B14:M14)&gt;0,0,IF($A14=N$1,1,0))</f>
        <v>0</v>
      </c>
      <c r="O14" s="45">
        <f>IF(SUM($B14:N14)&gt;0,0,IF($A14=O$1,1,0))</f>
        <v>0</v>
      </c>
      <c r="P14" s="45">
        <f>IF(SUM($B14:O14)&gt;0,0,IF($A14=P$1,1,0))</f>
        <v>0</v>
      </c>
      <c r="Q14" s="45">
        <f>IF(SUM($B14:P14)&gt;0,0,IF($A14=Q$1,1,0))</f>
        <v>0</v>
      </c>
      <c r="R14" s="45">
        <f>IF(SUM($B14:Q14)&gt;0,0,IF($A14=R$1,1,0))</f>
        <v>0</v>
      </c>
      <c r="S14" s="45">
        <f>IF(SUM($B14:R14)&gt;0,0,IF($A14=S$1,1,0))</f>
        <v>0</v>
      </c>
      <c r="T14" s="45">
        <f>IF(SUM($B14:S14)&gt;0,0,IF($A14=T$1,1,0))</f>
        <v>0</v>
      </c>
      <c r="U14" s="45">
        <f>IF(SUM($B14:T14)&gt;0,0,IF($A14=U$1,1,0))</f>
        <v>0</v>
      </c>
    </row>
    <row r="15" spans="1:21" x14ac:dyDescent="0.25">
      <c r="A15" t="str">
        <f>IF('Berechnung Fensterbank'!I26&lt;&gt;"",'Berechnung Fensterbank'!I26,"")</f>
        <v/>
      </c>
      <c r="B15" s="45">
        <f t="shared" si="1"/>
        <v>1</v>
      </c>
      <c r="C15" s="45">
        <f>IF(SUM($B15:B15)&gt;0,0,IF($A15=C$1,1,0))</f>
        <v>0</v>
      </c>
      <c r="D15" s="45">
        <f>IF(SUM($B15:C15)&gt;0,0,IF($A15=D$1,1,0))</f>
        <v>0</v>
      </c>
      <c r="E15" s="45">
        <f>IF(SUM($B15:D15)&gt;0,0,IF($A15=E$1,1,0))</f>
        <v>0</v>
      </c>
      <c r="F15" s="45">
        <f>IF(SUM($B15:E15)&gt;0,0,IF($A15=F$1,1,0))</f>
        <v>0</v>
      </c>
      <c r="G15" s="45">
        <f>IF(SUM($B15:F15)&gt;0,0,IF($A15=G$1,1,0))</f>
        <v>0</v>
      </c>
      <c r="H15" s="45">
        <f>IF(SUM($B15:G15)&gt;0,0,IF($A15=H$1,1,0))</f>
        <v>0</v>
      </c>
      <c r="I15" s="45">
        <f>IF(SUM($B15:H15)&gt;0,0,IF($A15=I$1,1,0))</f>
        <v>0</v>
      </c>
      <c r="J15" s="45">
        <f>IF(SUM($B15:I15)&gt;0,0,IF($A15=J$1,1,0))</f>
        <v>0</v>
      </c>
      <c r="K15" s="45">
        <f>IF(SUM($B15:J15)&gt;0,0,IF($A15=K$1,1,0))</f>
        <v>0</v>
      </c>
      <c r="L15" s="45">
        <f>IF(SUM($B15:K15)&gt;0,0,IF($A15=L$1,1,0))</f>
        <v>0</v>
      </c>
      <c r="M15" s="45">
        <f>IF(SUM($B15:L15)&gt;0,0,IF($A15=M$1,1,0))</f>
        <v>0</v>
      </c>
      <c r="N15" s="45">
        <f>IF(SUM($B15:M15)&gt;0,0,IF($A15=N$1,1,0))</f>
        <v>0</v>
      </c>
      <c r="O15" s="45">
        <f>IF(SUM($B15:N15)&gt;0,0,IF($A15=O$1,1,0))</f>
        <v>0</v>
      </c>
      <c r="P15" s="45">
        <f>IF(SUM($B15:O15)&gt;0,0,IF($A15=P$1,1,0))</f>
        <v>0</v>
      </c>
      <c r="Q15" s="45">
        <f>IF(SUM($B15:P15)&gt;0,0,IF($A15=Q$1,1,0))</f>
        <v>0</v>
      </c>
      <c r="R15" s="45">
        <f>IF(SUM($B15:Q15)&gt;0,0,IF($A15=R$1,1,0))</f>
        <v>0</v>
      </c>
      <c r="S15" s="45">
        <f>IF(SUM($B15:R15)&gt;0,0,IF($A15=S$1,1,0))</f>
        <v>0</v>
      </c>
      <c r="T15" s="45">
        <f>IF(SUM($B15:S15)&gt;0,0,IF($A15=T$1,1,0))</f>
        <v>0</v>
      </c>
      <c r="U15" s="45">
        <f>IF(SUM($B15:T15)&gt;0,0,IF($A15=U$1,1,0))</f>
        <v>0</v>
      </c>
    </row>
    <row r="16" spans="1:21" x14ac:dyDescent="0.25">
      <c r="A16" t="str">
        <f>IF('Berechnung Fensterbank'!I27&lt;&gt;"",'Berechnung Fensterbank'!I27,"")</f>
        <v/>
      </c>
      <c r="B16" s="45">
        <f t="shared" si="1"/>
        <v>1</v>
      </c>
      <c r="C16" s="45">
        <f>IF(SUM($B16:B16)&gt;0,0,IF($A16=C$1,1,0))</f>
        <v>0</v>
      </c>
      <c r="D16" s="45">
        <f>IF(SUM($B16:C16)&gt;0,0,IF($A16=D$1,1,0))</f>
        <v>0</v>
      </c>
      <c r="E16" s="45">
        <f>IF(SUM($B16:D16)&gt;0,0,IF($A16=E$1,1,0))</f>
        <v>0</v>
      </c>
      <c r="F16" s="45">
        <f>IF(SUM($B16:E16)&gt;0,0,IF($A16=F$1,1,0))</f>
        <v>0</v>
      </c>
      <c r="G16" s="45">
        <f>IF(SUM($B16:F16)&gt;0,0,IF($A16=G$1,1,0))</f>
        <v>0</v>
      </c>
      <c r="H16" s="45">
        <f>IF(SUM($B16:G16)&gt;0,0,IF($A16=H$1,1,0))</f>
        <v>0</v>
      </c>
      <c r="I16" s="45">
        <f>IF(SUM($B16:H16)&gt;0,0,IF($A16=I$1,1,0))</f>
        <v>0</v>
      </c>
      <c r="J16" s="45">
        <f>IF(SUM($B16:I16)&gt;0,0,IF($A16=J$1,1,0))</f>
        <v>0</v>
      </c>
      <c r="K16" s="45">
        <f>IF(SUM($B16:J16)&gt;0,0,IF($A16=K$1,1,0))</f>
        <v>0</v>
      </c>
      <c r="L16" s="45">
        <f>IF(SUM($B16:K16)&gt;0,0,IF($A16=L$1,1,0))</f>
        <v>0</v>
      </c>
      <c r="M16" s="45">
        <f>IF(SUM($B16:L16)&gt;0,0,IF($A16=M$1,1,0))</f>
        <v>0</v>
      </c>
      <c r="N16" s="45">
        <f>IF(SUM($B16:M16)&gt;0,0,IF($A16=N$1,1,0))</f>
        <v>0</v>
      </c>
      <c r="O16" s="45">
        <f>IF(SUM($B16:N16)&gt;0,0,IF($A16=O$1,1,0))</f>
        <v>0</v>
      </c>
      <c r="P16" s="45">
        <f>IF(SUM($B16:O16)&gt;0,0,IF($A16=P$1,1,0))</f>
        <v>0</v>
      </c>
      <c r="Q16" s="45">
        <f>IF(SUM($B16:P16)&gt;0,0,IF($A16=Q$1,1,0))</f>
        <v>0</v>
      </c>
      <c r="R16" s="45">
        <f>IF(SUM($B16:Q16)&gt;0,0,IF($A16=R$1,1,0))</f>
        <v>0</v>
      </c>
      <c r="S16" s="45">
        <f>IF(SUM($B16:R16)&gt;0,0,IF($A16=S$1,1,0))</f>
        <v>0</v>
      </c>
      <c r="T16" s="45">
        <f>IF(SUM($B16:S16)&gt;0,0,IF($A16=T$1,1,0))</f>
        <v>0</v>
      </c>
      <c r="U16" s="45">
        <f>IF(SUM($B16:T16)&gt;0,0,IF($A16=U$1,1,0))</f>
        <v>0</v>
      </c>
    </row>
    <row r="17" spans="1:21" x14ac:dyDescent="0.25">
      <c r="A17" t="str">
        <f>IF('Berechnung Fensterbank'!I28&lt;&gt;"",'Berechnung Fensterbank'!I28,"")</f>
        <v/>
      </c>
      <c r="B17" s="45">
        <f t="shared" si="1"/>
        <v>1</v>
      </c>
      <c r="C17" s="45">
        <f>IF(SUM($B17:B17)&gt;0,0,IF($A17=C$1,1,0))</f>
        <v>0</v>
      </c>
      <c r="D17" s="45">
        <f>IF(SUM($B17:C17)&gt;0,0,IF($A17=D$1,1,0))</f>
        <v>0</v>
      </c>
      <c r="E17" s="45">
        <f>IF(SUM($B17:D17)&gt;0,0,IF($A17=E$1,1,0))</f>
        <v>0</v>
      </c>
      <c r="F17" s="45">
        <f>IF(SUM($B17:E17)&gt;0,0,IF($A17=F$1,1,0))</f>
        <v>0</v>
      </c>
      <c r="G17" s="45">
        <f>IF(SUM($B17:F17)&gt;0,0,IF($A17=G$1,1,0))</f>
        <v>0</v>
      </c>
      <c r="H17" s="45">
        <f>IF(SUM($B17:G17)&gt;0,0,IF($A17=H$1,1,0))</f>
        <v>0</v>
      </c>
      <c r="I17" s="45">
        <f>IF(SUM($B17:H17)&gt;0,0,IF($A17=I$1,1,0))</f>
        <v>0</v>
      </c>
      <c r="J17" s="45">
        <f>IF(SUM($B17:I17)&gt;0,0,IF($A17=J$1,1,0))</f>
        <v>0</v>
      </c>
      <c r="K17" s="45">
        <f>IF(SUM($B17:J17)&gt;0,0,IF($A17=K$1,1,0))</f>
        <v>0</v>
      </c>
      <c r="L17" s="45">
        <f>IF(SUM($B17:K17)&gt;0,0,IF($A17=L$1,1,0))</f>
        <v>0</v>
      </c>
      <c r="M17" s="45">
        <f>IF(SUM($B17:L17)&gt;0,0,IF($A17=M$1,1,0))</f>
        <v>0</v>
      </c>
      <c r="N17" s="45">
        <f>IF(SUM($B17:M17)&gt;0,0,IF($A17=N$1,1,0))</f>
        <v>0</v>
      </c>
      <c r="O17" s="45">
        <f>IF(SUM($B17:N17)&gt;0,0,IF($A17=O$1,1,0))</f>
        <v>0</v>
      </c>
      <c r="P17" s="45">
        <f>IF(SUM($B17:O17)&gt;0,0,IF($A17=P$1,1,0))</f>
        <v>0</v>
      </c>
      <c r="Q17" s="45">
        <f>IF(SUM($B17:P17)&gt;0,0,IF($A17=Q$1,1,0))</f>
        <v>0</v>
      </c>
      <c r="R17" s="45">
        <f>IF(SUM($B17:Q17)&gt;0,0,IF($A17=R$1,1,0))</f>
        <v>0</v>
      </c>
      <c r="S17" s="45">
        <f>IF(SUM($B17:R17)&gt;0,0,IF($A17=S$1,1,0))</f>
        <v>0</v>
      </c>
      <c r="T17" s="45">
        <f>IF(SUM($B17:S17)&gt;0,0,IF($A17=T$1,1,0))</f>
        <v>0</v>
      </c>
      <c r="U17" s="45">
        <f>IF(SUM($B17:T17)&gt;0,0,IF($A17=U$1,1,0))</f>
        <v>0</v>
      </c>
    </row>
    <row r="18" spans="1:21" x14ac:dyDescent="0.25">
      <c r="A18" t="str">
        <f>IF('Berechnung Fensterbank'!I29&lt;&gt;"",'Berechnung Fensterbank'!I29,"")</f>
        <v/>
      </c>
      <c r="B18" s="45">
        <f t="shared" si="1"/>
        <v>1</v>
      </c>
      <c r="C18" s="45">
        <f>IF(SUM($B18:B18)&gt;0,0,IF($A18=C$1,1,0))</f>
        <v>0</v>
      </c>
      <c r="D18" s="45">
        <f>IF(SUM($B18:C18)&gt;0,0,IF($A18=D$1,1,0))</f>
        <v>0</v>
      </c>
      <c r="E18" s="45">
        <f>IF(SUM($B18:D18)&gt;0,0,IF($A18=E$1,1,0))</f>
        <v>0</v>
      </c>
      <c r="F18" s="45">
        <f>IF(SUM($B18:E18)&gt;0,0,IF($A18=F$1,1,0))</f>
        <v>0</v>
      </c>
      <c r="G18" s="45">
        <f>IF(SUM($B18:F18)&gt;0,0,IF($A18=G$1,1,0))</f>
        <v>0</v>
      </c>
      <c r="H18" s="45">
        <f>IF(SUM($B18:G18)&gt;0,0,IF($A18=H$1,1,0))</f>
        <v>0</v>
      </c>
      <c r="I18" s="45">
        <f>IF(SUM($B18:H18)&gt;0,0,IF($A18=I$1,1,0))</f>
        <v>0</v>
      </c>
      <c r="J18" s="45">
        <f>IF(SUM($B18:I18)&gt;0,0,IF($A18=J$1,1,0))</f>
        <v>0</v>
      </c>
      <c r="K18" s="45">
        <f>IF(SUM($B18:J18)&gt;0,0,IF($A18=K$1,1,0))</f>
        <v>0</v>
      </c>
      <c r="L18" s="45">
        <f>IF(SUM($B18:K18)&gt;0,0,IF($A18=L$1,1,0))</f>
        <v>0</v>
      </c>
      <c r="M18" s="45">
        <f>IF(SUM($B18:L18)&gt;0,0,IF($A18=M$1,1,0))</f>
        <v>0</v>
      </c>
      <c r="N18" s="45">
        <f>IF(SUM($B18:M18)&gt;0,0,IF($A18=N$1,1,0))</f>
        <v>0</v>
      </c>
      <c r="O18" s="45">
        <f>IF(SUM($B18:N18)&gt;0,0,IF($A18=O$1,1,0))</f>
        <v>0</v>
      </c>
      <c r="P18" s="45">
        <f>IF(SUM($B18:O18)&gt;0,0,IF($A18=P$1,1,0))</f>
        <v>0</v>
      </c>
      <c r="Q18" s="45">
        <f>IF(SUM($B18:P18)&gt;0,0,IF($A18=Q$1,1,0))</f>
        <v>0</v>
      </c>
      <c r="R18" s="45">
        <f>IF(SUM($B18:Q18)&gt;0,0,IF($A18=R$1,1,0))</f>
        <v>0</v>
      </c>
      <c r="S18" s="45">
        <f>IF(SUM($B18:R18)&gt;0,0,IF($A18=S$1,1,0))</f>
        <v>0</v>
      </c>
      <c r="T18" s="45">
        <f>IF(SUM($B18:S18)&gt;0,0,IF($A18=T$1,1,0))</f>
        <v>0</v>
      </c>
      <c r="U18" s="45">
        <f>IF(SUM($B18:T18)&gt;0,0,IF($A18=U$1,1,0))</f>
        <v>0</v>
      </c>
    </row>
    <row r="19" spans="1:21" x14ac:dyDescent="0.25">
      <c r="A19" t="str">
        <f>IF('Berechnung Fensterbank'!I30&lt;&gt;"",'Berechnung Fensterbank'!I30,"")</f>
        <v/>
      </c>
      <c r="B19" s="45">
        <f t="shared" si="1"/>
        <v>1</v>
      </c>
      <c r="C19" s="45">
        <f>IF(SUM($B19:B19)&gt;0,0,IF($A19=C$1,1,0))</f>
        <v>0</v>
      </c>
      <c r="D19" s="45">
        <f>IF(SUM($B19:C19)&gt;0,0,IF($A19=D$1,1,0))</f>
        <v>0</v>
      </c>
      <c r="E19" s="45">
        <f>IF(SUM($B19:D19)&gt;0,0,IF($A19=E$1,1,0))</f>
        <v>0</v>
      </c>
      <c r="F19" s="45">
        <f>IF(SUM($B19:E19)&gt;0,0,IF($A19=F$1,1,0))</f>
        <v>0</v>
      </c>
      <c r="G19" s="45">
        <f>IF(SUM($B19:F19)&gt;0,0,IF($A19=G$1,1,0))</f>
        <v>0</v>
      </c>
      <c r="H19" s="45">
        <f>IF(SUM($B19:G19)&gt;0,0,IF($A19=H$1,1,0))</f>
        <v>0</v>
      </c>
      <c r="I19" s="45">
        <f>IF(SUM($B19:H19)&gt;0,0,IF($A19=I$1,1,0))</f>
        <v>0</v>
      </c>
      <c r="J19" s="45">
        <f>IF(SUM($B19:I19)&gt;0,0,IF($A19=J$1,1,0))</f>
        <v>0</v>
      </c>
      <c r="K19" s="45">
        <f>IF(SUM($B19:J19)&gt;0,0,IF($A19=K$1,1,0))</f>
        <v>0</v>
      </c>
      <c r="L19" s="45">
        <f>IF(SUM($B19:K19)&gt;0,0,IF($A19=L$1,1,0))</f>
        <v>0</v>
      </c>
      <c r="M19" s="45">
        <f>IF(SUM($B19:L19)&gt;0,0,IF($A19=M$1,1,0))</f>
        <v>0</v>
      </c>
      <c r="N19" s="45">
        <f>IF(SUM($B19:M19)&gt;0,0,IF($A19=N$1,1,0))</f>
        <v>0</v>
      </c>
      <c r="O19" s="45">
        <f>IF(SUM($B19:N19)&gt;0,0,IF($A19=O$1,1,0))</f>
        <v>0</v>
      </c>
      <c r="P19" s="45">
        <f>IF(SUM($B19:O19)&gt;0,0,IF($A19=P$1,1,0))</f>
        <v>0</v>
      </c>
      <c r="Q19" s="45">
        <f>IF(SUM($B19:P19)&gt;0,0,IF($A19=Q$1,1,0))</f>
        <v>0</v>
      </c>
      <c r="R19" s="45">
        <f>IF(SUM($B19:Q19)&gt;0,0,IF($A19=R$1,1,0))</f>
        <v>0</v>
      </c>
      <c r="S19" s="45">
        <f>IF(SUM($B19:R19)&gt;0,0,IF($A19=S$1,1,0))</f>
        <v>0</v>
      </c>
      <c r="T19" s="45">
        <f>IF(SUM($B19:S19)&gt;0,0,IF($A19=T$1,1,0))</f>
        <v>0</v>
      </c>
      <c r="U19" s="45">
        <f>IF(SUM($B19:T19)&gt;0,0,IF($A19=U$1,1,0))</f>
        <v>0</v>
      </c>
    </row>
    <row r="20" spans="1:21" x14ac:dyDescent="0.25">
      <c r="A20" t="str">
        <f>IF('Berechnung Fensterbank'!I31&lt;&gt;"",'Berechnung Fensterbank'!I31,"")</f>
        <v/>
      </c>
      <c r="B20" s="45">
        <f t="shared" si="1"/>
        <v>1</v>
      </c>
      <c r="C20" s="45">
        <f>IF(SUM($B20:B20)&gt;0,0,IF($A20=C$1,1,0))</f>
        <v>0</v>
      </c>
      <c r="D20" s="45">
        <f>IF(SUM($B20:C20)&gt;0,0,IF($A20=D$1,1,0))</f>
        <v>0</v>
      </c>
      <c r="E20" s="45">
        <f>IF(SUM($B20:D20)&gt;0,0,IF($A20=E$1,1,0))</f>
        <v>0</v>
      </c>
      <c r="F20" s="45">
        <f>IF(SUM($B20:E20)&gt;0,0,IF($A20=F$1,1,0))</f>
        <v>0</v>
      </c>
      <c r="G20" s="45">
        <f>IF(SUM($B20:F20)&gt;0,0,IF($A20=G$1,1,0))</f>
        <v>0</v>
      </c>
      <c r="H20" s="45">
        <f>IF(SUM($B20:G20)&gt;0,0,IF($A20=H$1,1,0))</f>
        <v>0</v>
      </c>
      <c r="I20" s="45">
        <f>IF(SUM($B20:H20)&gt;0,0,IF($A20=I$1,1,0))</f>
        <v>0</v>
      </c>
      <c r="J20" s="45">
        <f>IF(SUM($B20:I20)&gt;0,0,IF($A20=J$1,1,0))</f>
        <v>0</v>
      </c>
      <c r="K20" s="45">
        <f>IF(SUM($B20:J20)&gt;0,0,IF($A20=K$1,1,0))</f>
        <v>0</v>
      </c>
      <c r="L20" s="45">
        <f>IF(SUM($B20:K20)&gt;0,0,IF($A20=L$1,1,0))</f>
        <v>0</v>
      </c>
      <c r="M20" s="45">
        <f>IF(SUM($B20:L20)&gt;0,0,IF($A20=M$1,1,0))</f>
        <v>0</v>
      </c>
      <c r="N20" s="45">
        <f>IF(SUM($B20:M20)&gt;0,0,IF($A20=N$1,1,0))</f>
        <v>0</v>
      </c>
      <c r="O20" s="45">
        <f>IF(SUM($B20:N20)&gt;0,0,IF($A20=O$1,1,0))</f>
        <v>0</v>
      </c>
      <c r="P20" s="45">
        <f>IF(SUM($B20:O20)&gt;0,0,IF($A20=P$1,1,0))</f>
        <v>0</v>
      </c>
      <c r="Q20" s="45">
        <f>IF(SUM($B20:P20)&gt;0,0,IF($A20=Q$1,1,0))</f>
        <v>0</v>
      </c>
      <c r="R20" s="45">
        <f>IF(SUM($B20:Q20)&gt;0,0,IF($A20=R$1,1,0))</f>
        <v>0</v>
      </c>
      <c r="S20" s="45">
        <f>IF(SUM($B20:R20)&gt;0,0,IF($A20=S$1,1,0))</f>
        <v>0</v>
      </c>
      <c r="T20" s="45">
        <f>IF(SUM($B20:S20)&gt;0,0,IF($A20=T$1,1,0))</f>
        <v>0</v>
      </c>
      <c r="U20" s="45">
        <f>IF(SUM($B20:T20)&gt;0,0,IF($A20=U$1,1,0))</f>
        <v>0</v>
      </c>
    </row>
    <row r="21" spans="1:21" x14ac:dyDescent="0.25">
      <c r="A21" t="str">
        <f>IF('Berechnung Fensterbank'!I32&lt;&gt;"",'Berechnung Fensterbank'!I32,"")</f>
        <v/>
      </c>
      <c r="B21" s="45">
        <f t="shared" si="1"/>
        <v>1</v>
      </c>
      <c r="C21" s="45">
        <f>IF(SUM($B21:B21)&gt;0,0,IF($A21=C$1,1,0))</f>
        <v>0</v>
      </c>
      <c r="D21" s="45">
        <f>IF(SUM($B21:C21)&gt;0,0,IF($A21=D$1,1,0))</f>
        <v>0</v>
      </c>
      <c r="E21" s="45">
        <f>IF(SUM($B21:D21)&gt;0,0,IF($A21=E$1,1,0))</f>
        <v>0</v>
      </c>
      <c r="F21" s="45">
        <f>IF(SUM($B21:E21)&gt;0,0,IF($A21=F$1,1,0))</f>
        <v>0</v>
      </c>
      <c r="G21" s="45">
        <f>IF(SUM($B21:F21)&gt;0,0,IF($A21=G$1,1,0))</f>
        <v>0</v>
      </c>
      <c r="H21" s="45">
        <f>IF(SUM($B21:G21)&gt;0,0,IF($A21=H$1,1,0))</f>
        <v>0</v>
      </c>
      <c r="I21" s="45">
        <f>IF(SUM($B21:H21)&gt;0,0,IF($A21=I$1,1,0))</f>
        <v>0</v>
      </c>
      <c r="J21" s="45">
        <f>IF(SUM($B21:I21)&gt;0,0,IF($A21=J$1,1,0))</f>
        <v>0</v>
      </c>
      <c r="K21" s="45">
        <f>IF(SUM($B21:J21)&gt;0,0,IF($A21=K$1,1,0))</f>
        <v>0</v>
      </c>
      <c r="L21" s="45">
        <f>IF(SUM($B21:K21)&gt;0,0,IF($A21=L$1,1,0))</f>
        <v>0</v>
      </c>
      <c r="M21" s="45">
        <f>IF(SUM($B21:L21)&gt;0,0,IF($A21=M$1,1,0))</f>
        <v>0</v>
      </c>
      <c r="N21" s="45">
        <f>IF(SUM($B21:M21)&gt;0,0,IF($A21=N$1,1,0))</f>
        <v>0</v>
      </c>
      <c r="O21" s="45">
        <f>IF(SUM($B21:N21)&gt;0,0,IF($A21=O$1,1,0))</f>
        <v>0</v>
      </c>
      <c r="P21" s="45">
        <f>IF(SUM($B21:O21)&gt;0,0,IF($A21=P$1,1,0))</f>
        <v>0</v>
      </c>
      <c r="Q21" s="45">
        <f>IF(SUM($B21:P21)&gt;0,0,IF($A21=Q$1,1,0))</f>
        <v>0</v>
      </c>
      <c r="R21" s="45">
        <f>IF(SUM($B21:Q21)&gt;0,0,IF($A21=R$1,1,0))</f>
        <v>0</v>
      </c>
      <c r="S21" s="45">
        <f>IF(SUM($B21:R21)&gt;0,0,IF($A21=S$1,1,0))</f>
        <v>0</v>
      </c>
      <c r="T21" s="45">
        <f>IF(SUM($B21:S21)&gt;0,0,IF($A21=T$1,1,0))</f>
        <v>0</v>
      </c>
      <c r="U21" s="45">
        <f>IF(SUM($B21:T21)&gt;0,0,IF($A21=U$1,1,0))</f>
        <v>0</v>
      </c>
    </row>
    <row r="22" spans="1:21" x14ac:dyDescent="0.25"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</row>
    <row r="23" spans="1:21" x14ac:dyDescent="0.25">
      <c r="B23" s="45" t="str">
        <f>IF(AND(SUM(B2:B21)&gt;0,B1&lt;&gt;""),B1&amp;"£","")</f>
        <v/>
      </c>
      <c r="C23" s="45" t="str">
        <f>IF(AND(SUM(C2:C21)&gt;0,C1&lt;&gt;""),C1&amp;"£","")</f>
        <v/>
      </c>
      <c r="D23" s="45" t="str">
        <f t="shared" ref="D23:U23" si="2">IF(AND(SUM(D2:D21)&gt;0,D1&lt;&gt;""),D1&amp;"£","")</f>
        <v/>
      </c>
      <c r="E23" s="45" t="str">
        <f t="shared" si="2"/>
        <v/>
      </c>
      <c r="F23" s="45" t="str">
        <f t="shared" si="2"/>
        <v/>
      </c>
      <c r="G23" s="45" t="str">
        <f t="shared" si="2"/>
        <v/>
      </c>
      <c r="H23" s="45" t="str">
        <f t="shared" si="2"/>
        <v/>
      </c>
      <c r="I23" s="45" t="str">
        <f t="shared" si="2"/>
        <v/>
      </c>
      <c r="J23" s="45" t="str">
        <f t="shared" si="2"/>
        <v/>
      </c>
      <c r="K23" s="45" t="str">
        <f t="shared" si="2"/>
        <v/>
      </c>
      <c r="L23" s="45" t="str">
        <f t="shared" si="2"/>
        <v/>
      </c>
      <c r="M23" s="45" t="str">
        <f t="shared" si="2"/>
        <v/>
      </c>
      <c r="N23" s="45" t="str">
        <f t="shared" si="2"/>
        <v/>
      </c>
      <c r="O23" s="45" t="str">
        <f t="shared" si="2"/>
        <v/>
      </c>
      <c r="P23" s="45" t="str">
        <f t="shared" si="2"/>
        <v/>
      </c>
      <c r="Q23" s="45" t="str">
        <f t="shared" si="2"/>
        <v/>
      </c>
      <c r="R23" s="45" t="str">
        <f t="shared" si="2"/>
        <v/>
      </c>
      <c r="S23" s="45" t="str">
        <f t="shared" si="2"/>
        <v/>
      </c>
      <c r="T23" s="45" t="str">
        <f t="shared" si="2"/>
        <v/>
      </c>
      <c r="U23" s="45" t="str">
        <f t="shared" si="2"/>
        <v/>
      </c>
    </row>
    <row r="24" spans="1:21" x14ac:dyDescent="0.25">
      <c r="B24" s="45">
        <f>IF(B23="",0,1)</f>
        <v>0</v>
      </c>
      <c r="C24" s="45">
        <f t="shared" ref="C24:U24" si="3">IF(C23="",0,1)</f>
        <v>0</v>
      </c>
      <c r="D24" s="45">
        <f t="shared" si="3"/>
        <v>0</v>
      </c>
      <c r="E24" s="45">
        <f t="shared" si="3"/>
        <v>0</v>
      </c>
      <c r="F24" s="45">
        <f t="shared" si="3"/>
        <v>0</v>
      </c>
      <c r="G24" s="45">
        <f t="shared" si="3"/>
        <v>0</v>
      </c>
      <c r="H24" s="45">
        <f t="shared" si="3"/>
        <v>0</v>
      </c>
      <c r="I24" s="45">
        <f t="shared" si="3"/>
        <v>0</v>
      </c>
      <c r="J24" s="45">
        <f t="shared" si="3"/>
        <v>0</v>
      </c>
      <c r="K24" s="45">
        <f t="shared" si="3"/>
        <v>0</v>
      </c>
      <c r="L24" s="45">
        <f t="shared" si="3"/>
        <v>0</v>
      </c>
      <c r="M24" s="45">
        <f t="shared" si="3"/>
        <v>0</v>
      </c>
      <c r="N24" s="45">
        <f t="shared" si="3"/>
        <v>0</v>
      </c>
      <c r="O24" s="45">
        <f t="shared" si="3"/>
        <v>0</v>
      </c>
      <c r="P24" s="45">
        <f t="shared" si="3"/>
        <v>0</v>
      </c>
      <c r="Q24" s="45">
        <f t="shared" si="3"/>
        <v>0</v>
      </c>
      <c r="R24" s="45">
        <f t="shared" si="3"/>
        <v>0</v>
      </c>
      <c r="S24" s="45">
        <f t="shared" si="3"/>
        <v>0</v>
      </c>
      <c r="T24" s="45">
        <f t="shared" si="3"/>
        <v>0</v>
      </c>
      <c r="U24" s="45">
        <f t="shared" si="3"/>
        <v>0</v>
      </c>
    </row>
    <row r="25" spans="1:21" x14ac:dyDescent="0.2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</row>
    <row r="26" spans="1:21" x14ac:dyDescent="0.25">
      <c r="A26" t="s">
        <v>90</v>
      </c>
      <c r="B26" s="46" t="str">
        <f>B23&amp;C23&amp;D23&amp;E23&amp;F23&amp;G23&amp;H23&amp;I23&amp;J23&amp;K23&amp;L23&amp;M23&amp;N23&amp;O23&amp;P23&amp;Q23&amp;R23&amp;S23&amp;T23&amp;U23</f>
        <v/>
      </c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</row>
    <row r="27" spans="1:21" x14ac:dyDescent="0.25"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spans="1:21" ht="15.75" x14ac:dyDescent="0.25">
      <c r="B28" t="s">
        <v>91</v>
      </c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15.75" x14ac:dyDescent="0.25">
      <c r="A29">
        <v>1</v>
      </c>
      <c r="B29" s="48" t="str">
        <f>IF(NOT(ISERROR(C29)),C29,"")</f>
        <v/>
      </c>
      <c r="C29" s="48" t="e">
        <f>LEFT(B26,SEARCH("£",B26)-1)</f>
        <v>#VALUE!</v>
      </c>
      <c r="D29" s="48" t="e">
        <f>SUBSTITUTE(B26,C29&amp;"£","",1)</f>
        <v>#VALUE!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</row>
    <row r="30" spans="1:21" ht="15.75" x14ac:dyDescent="0.25">
      <c r="A30">
        <v>2</v>
      </c>
      <c r="B30" s="48" t="str">
        <f t="shared" ref="B30:B48" si="4">IF(NOT(ISERROR(C30)),C30,"")</f>
        <v/>
      </c>
      <c r="C30" s="48" t="e">
        <f>LEFT(D29,SEARCH("£",D29)-1)</f>
        <v>#VALUE!</v>
      </c>
      <c r="D30" s="48" t="e">
        <f>SUBSTITUTE(D29,C30&amp;"£","",1)</f>
        <v>#VALUE!</v>
      </c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  <row r="31" spans="1:21" ht="15.75" x14ac:dyDescent="0.25">
      <c r="A31">
        <v>3</v>
      </c>
      <c r="B31" s="48" t="str">
        <f t="shared" si="4"/>
        <v/>
      </c>
      <c r="C31" s="48" t="e">
        <f t="shared" ref="C31:C48" si="5">LEFT(D30,SEARCH("£",D30)-1)</f>
        <v>#VALUE!</v>
      </c>
      <c r="D31" s="48" t="e">
        <f t="shared" ref="D31:D48" si="6">SUBSTITUTE(D30,C31&amp;"£","",1)</f>
        <v>#VALUE!</v>
      </c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</row>
    <row r="32" spans="1:21" ht="15.75" x14ac:dyDescent="0.25">
      <c r="A32">
        <v>4</v>
      </c>
      <c r="B32" s="48" t="str">
        <f t="shared" si="4"/>
        <v/>
      </c>
      <c r="C32" s="48" t="e">
        <f t="shared" si="5"/>
        <v>#VALUE!</v>
      </c>
      <c r="D32" s="48" t="e">
        <f t="shared" si="6"/>
        <v>#VALUE!</v>
      </c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</row>
    <row r="33" spans="1:21" ht="15.75" x14ac:dyDescent="0.25">
      <c r="A33">
        <v>5</v>
      </c>
      <c r="B33" s="48" t="str">
        <f t="shared" si="4"/>
        <v/>
      </c>
      <c r="C33" s="48" t="e">
        <f t="shared" si="5"/>
        <v>#VALUE!</v>
      </c>
      <c r="D33" s="48" t="e">
        <f t="shared" si="6"/>
        <v>#VALUE!</v>
      </c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</row>
    <row r="34" spans="1:21" ht="15.75" x14ac:dyDescent="0.25">
      <c r="A34">
        <v>6</v>
      </c>
      <c r="B34" s="48" t="str">
        <f t="shared" si="4"/>
        <v/>
      </c>
      <c r="C34" s="48" t="e">
        <f t="shared" si="5"/>
        <v>#VALUE!</v>
      </c>
      <c r="D34" s="48" t="e">
        <f t="shared" si="6"/>
        <v>#VALUE!</v>
      </c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</row>
    <row r="35" spans="1:21" ht="15.75" x14ac:dyDescent="0.25">
      <c r="A35">
        <v>7</v>
      </c>
      <c r="B35" s="48" t="str">
        <f t="shared" si="4"/>
        <v/>
      </c>
      <c r="C35" s="48" t="e">
        <f t="shared" si="5"/>
        <v>#VALUE!</v>
      </c>
      <c r="D35" s="48" t="e">
        <f t="shared" si="6"/>
        <v>#VALUE!</v>
      </c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</row>
    <row r="36" spans="1:21" ht="15.75" x14ac:dyDescent="0.25">
      <c r="A36">
        <v>8</v>
      </c>
      <c r="B36" s="48" t="str">
        <f t="shared" si="4"/>
        <v/>
      </c>
      <c r="C36" s="48" t="e">
        <f t="shared" si="5"/>
        <v>#VALUE!</v>
      </c>
      <c r="D36" s="48" t="e">
        <f t="shared" si="6"/>
        <v>#VALUE!</v>
      </c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ht="15.75" x14ac:dyDescent="0.25">
      <c r="A37">
        <v>9</v>
      </c>
      <c r="B37" s="48" t="str">
        <f t="shared" si="4"/>
        <v/>
      </c>
      <c r="C37" s="48" t="e">
        <f t="shared" si="5"/>
        <v>#VALUE!</v>
      </c>
      <c r="D37" s="48" t="e">
        <f t="shared" si="6"/>
        <v>#VALUE!</v>
      </c>
    </row>
    <row r="38" spans="1:21" ht="15.75" x14ac:dyDescent="0.25">
      <c r="A38">
        <v>10</v>
      </c>
      <c r="B38" s="48" t="str">
        <f t="shared" si="4"/>
        <v/>
      </c>
      <c r="C38" s="48" t="e">
        <f t="shared" si="5"/>
        <v>#VALUE!</v>
      </c>
      <c r="D38" s="48" t="e">
        <f t="shared" si="6"/>
        <v>#VALUE!</v>
      </c>
    </row>
    <row r="39" spans="1:21" ht="15.75" x14ac:dyDescent="0.25">
      <c r="A39">
        <v>11</v>
      </c>
      <c r="B39" s="48" t="str">
        <f t="shared" si="4"/>
        <v/>
      </c>
      <c r="C39" s="48" t="e">
        <f t="shared" si="5"/>
        <v>#VALUE!</v>
      </c>
      <c r="D39" s="48" t="e">
        <f t="shared" si="6"/>
        <v>#VALUE!</v>
      </c>
    </row>
    <row r="40" spans="1:21" ht="15.75" x14ac:dyDescent="0.25">
      <c r="A40">
        <v>12</v>
      </c>
      <c r="B40" s="48" t="str">
        <f t="shared" si="4"/>
        <v/>
      </c>
      <c r="C40" s="48" t="e">
        <f t="shared" si="5"/>
        <v>#VALUE!</v>
      </c>
      <c r="D40" s="48" t="e">
        <f t="shared" si="6"/>
        <v>#VALUE!</v>
      </c>
    </row>
    <row r="41" spans="1:21" ht="15.75" x14ac:dyDescent="0.25">
      <c r="A41">
        <v>13</v>
      </c>
      <c r="B41" s="48" t="str">
        <f t="shared" si="4"/>
        <v/>
      </c>
      <c r="C41" s="48" t="e">
        <f t="shared" si="5"/>
        <v>#VALUE!</v>
      </c>
      <c r="D41" s="48" t="e">
        <f t="shared" si="6"/>
        <v>#VALUE!</v>
      </c>
    </row>
    <row r="42" spans="1:21" ht="15.75" x14ac:dyDescent="0.25">
      <c r="A42">
        <v>14</v>
      </c>
      <c r="B42" s="48" t="str">
        <f t="shared" si="4"/>
        <v/>
      </c>
      <c r="C42" s="48" t="e">
        <f t="shared" si="5"/>
        <v>#VALUE!</v>
      </c>
      <c r="D42" s="48" t="e">
        <f t="shared" si="6"/>
        <v>#VALUE!</v>
      </c>
    </row>
    <row r="43" spans="1:21" ht="15.75" x14ac:dyDescent="0.25">
      <c r="A43">
        <v>15</v>
      </c>
      <c r="B43" s="48" t="str">
        <f t="shared" si="4"/>
        <v/>
      </c>
      <c r="C43" s="48" t="e">
        <f t="shared" si="5"/>
        <v>#VALUE!</v>
      </c>
      <c r="D43" s="48" t="e">
        <f t="shared" si="6"/>
        <v>#VALUE!</v>
      </c>
    </row>
    <row r="44" spans="1:21" ht="15.75" x14ac:dyDescent="0.25">
      <c r="A44">
        <v>16</v>
      </c>
      <c r="B44" s="48" t="str">
        <f t="shared" si="4"/>
        <v/>
      </c>
      <c r="C44" s="48" t="e">
        <f t="shared" si="5"/>
        <v>#VALUE!</v>
      </c>
      <c r="D44" s="48" t="e">
        <f t="shared" si="6"/>
        <v>#VALUE!</v>
      </c>
    </row>
    <row r="45" spans="1:21" ht="15.75" x14ac:dyDescent="0.25">
      <c r="A45">
        <v>17</v>
      </c>
      <c r="B45" s="48" t="str">
        <f t="shared" si="4"/>
        <v/>
      </c>
      <c r="C45" s="48" t="e">
        <f t="shared" si="5"/>
        <v>#VALUE!</v>
      </c>
      <c r="D45" s="48" t="e">
        <f t="shared" si="6"/>
        <v>#VALUE!</v>
      </c>
    </row>
    <row r="46" spans="1:21" ht="15.75" x14ac:dyDescent="0.25">
      <c r="A46">
        <v>18</v>
      </c>
      <c r="B46" s="48" t="str">
        <f t="shared" si="4"/>
        <v/>
      </c>
      <c r="C46" s="48" t="e">
        <f t="shared" si="5"/>
        <v>#VALUE!</v>
      </c>
      <c r="D46" s="48" t="e">
        <f t="shared" si="6"/>
        <v>#VALUE!</v>
      </c>
    </row>
    <row r="47" spans="1:21" ht="15.75" x14ac:dyDescent="0.25">
      <c r="A47">
        <v>19</v>
      </c>
      <c r="B47" s="48" t="str">
        <f t="shared" si="4"/>
        <v/>
      </c>
      <c r="C47" s="48" t="e">
        <f t="shared" si="5"/>
        <v>#VALUE!</v>
      </c>
      <c r="D47" s="48" t="e">
        <f t="shared" si="6"/>
        <v>#VALUE!</v>
      </c>
    </row>
    <row r="48" spans="1:21" ht="15.75" x14ac:dyDescent="0.25">
      <c r="A48">
        <v>20</v>
      </c>
      <c r="B48" s="48" t="str">
        <f t="shared" si="4"/>
        <v/>
      </c>
      <c r="C48" s="48" t="e">
        <f t="shared" si="5"/>
        <v>#VALUE!</v>
      </c>
      <c r="D48" s="48" t="e">
        <f t="shared" si="6"/>
        <v>#VALUE!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19</vt:i4>
      </vt:variant>
    </vt:vector>
  </HeadingPairs>
  <TitlesOfParts>
    <vt:vector size="25" baseType="lpstr">
      <vt:lpstr>Berechnung Fensterbank</vt:lpstr>
      <vt:lpstr>Muster Typen</vt:lpstr>
      <vt:lpstr>Tabelle1</vt:lpstr>
      <vt:lpstr>Definitionen</vt:lpstr>
      <vt:lpstr>Berechnungen</vt:lpstr>
      <vt:lpstr>Typen suchen</vt:lpstr>
      <vt:lpstr>Abbüge</vt:lpstr>
      <vt:lpstr>Antwort</vt:lpstr>
      <vt:lpstr>ArbeitKeinBord</vt:lpstr>
      <vt:lpstr>ArbeitPutzbord</vt:lpstr>
      <vt:lpstr>ArbeitStehBord</vt:lpstr>
      <vt:lpstr>CNC</vt:lpstr>
      <vt:lpstr>'Berechnung Fensterbank'!Druckbereich</vt:lpstr>
      <vt:lpstr>JaNein</vt:lpstr>
      <vt:lpstr>KeinBord</vt:lpstr>
      <vt:lpstr>Klinken</vt:lpstr>
      <vt:lpstr>Material</vt:lpstr>
      <vt:lpstr>Materialname</vt:lpstr>
      <vt:lpstr>MaxRabatt</vt:lpstr>
      <vt:lpstr>OffsetX</vt:lpstr>
      <vt:lpstr>OffsetY</vt:lpstr>
      <vt:lpstr>Presse</vt:lpstr>
      <vt:lpstr>Rabatt</vt:lpstr>
      <vt:lpstr>Rabattschritte</vt:lpstr>
      <vt:lpstr>Schere</vt:lpstr>
    </vt:vector>
  </TitlesOfParts>
  <Manager>Mark Müller, info@mueco-ag.ch</Manager>
  <Company>müco produktions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Fensterbank Tool</dc:title>
  <dc:subject>Arbeitshilfen</dc:subject>
  <dc:creator>Müller Mark, SCS-NIT-NIO-PIO-TVP-WRS</dc:creator>
  <dc:description>Berechnet und erstellt Fensterbankbestellungen für müco produktions ag (c) 2008</dc:description>
  <cp:lastModifiedBy>Melik Özbek</cp:lastModifiedBy>
  <cp:lastPrinted>2024-09-04T15:31:26Z</cp:lastPrinted>
  <dcterms:created xsi:type="dcterms:W3CDTF">2008-05-08T05:19:51Z</dcterms:created>
  <dcterms:modified xsi:type="dcterms:W3CDTF">2024-11-01T16:10:28Z</dcterms:modified>
</cp:coreProperties>
</file>